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ngil\Desktop\"/>
    </mc:Choice>
  </mc:AlternateContent>
  <xr:revisionPtr revIDLastSave="0" documentId="8_{42720596-8026-44AA-8926-BC956519EB8F}" xr6:coauthVersionLast="47" xr6:coauthVersionMax="47" xr10:uidLastSave="{00000000-0000-0000-0000-000000000000}"/>
  <bookViews>
    <workbookView xWindow="-120" yWindow="-120" windowWidth="29040" windowHeight="15840" xr2:uid="{97E866A0-612F-4962-83A5-E34BCC914D5E}"/>
  </bookViews>
  <sheets>
    <sheet name="SEPTIEMBRE 2026-1" sheetId="1" r:id="rId1"/>
  </sheets>
  <externalReferences>
    <externalReference r:id="rId2"/>
  </externalReferences>
  <definedNames>
    <definedName name="_xlnm._FilterDatabase" localSheetId="0" hidden="1">'SEPTIEMBRE 2026-1'!$B$12:$F$12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535" i="1" l="1"/>
  <c r="E536" i="1" s="1"/>
  <c r="E537" i="1" s="1"/>
  <c r="D535" i="1"/>
  <c r="C535" i="1"/>
  <c r="G534" i="1"/>
  <c r="G536" i="1" s="1"/>
  <c r="E534" i="1"/>
  <c r="D534" i="1"/>
  <c r="C534" i="1"/>
  <c r="F534" i="1" s="1"/>
  <c r="H534" i="1" s="1"/>
  <c r="G533" i="1"/>
  <c r="E533" i="1"/>
  <c r="F533" i="1" s="1"/>
  <c r="H533" i="1" s="1"/>
  <c r="D533" i="1"/>
  <c r="D536" i="1" s="1"/>
  <c r="D537" i="1" s="1"/>
  <c r="C533" i="1"/>
  <c r="F532" i="1"/>
  <c r="H532" i="1" s="1"/>
  <c r="C532" i="1"/>
  <c r="H531" i="1"/>
  <c r="C531" i="1"/>
  <c r="C536" i="1" s="1"/>
  <c r="H530" i="1"/>
  <c r="F530" i="1"/>
  <c r="C530" i="1"/>
  <c r="F504" i="1"/>
  <c r="E504" i="1"/>
  <c r="G12" i="1"/>
  <c r="G13" i="1" s="1"/>
  <c r="G14" i="1" s="1"/>
  <c r="G15" i="1" s="1"/>
  <c r="G16" i="1" s="1"/>
  <c r="G17" i="1" s="1"/>
  <c r="G18" i="1" s="1"/>
  <c r="G19" i="1" s="1"/>
  <c r="G20" i="1" s="1"/>
  <c r="G21" i="1" s="1"/>
  <c r="G22" i="1" s="1"/>
  <c r="G23" i="1" s="1"/>
  <c r="G24" i="1" s="1"/>
  <c r="G25" i="1" s="1"/>
  <c r="G26" i="1" s="1"/>
  <c r="G27" i="1" s="1"/>
  <c r="G28" i="1" s="1"/>
  <c r="G29" i="1" s="1"/>
  <c r="G30" i="1" s="1"/>
  <c r="G31" i="1" s="1"/>
  <c r="G32" i="1" s="1"/>
  <c r="G33" i="1" s="1"/>
  <c r="G34" i="1" s="1"/>
  <c r="G35" i="1" s="1"/>
  <c r="G36" i="1" s="1"/>
  <c r="G37" i="1" s="1"/>
  <c r="G38" i="1" s="1"/>
  <c r="G39" i="1" s="1"/>
  <c r="G40" i="1" s="1"/>
  <c r="G41" i="1" s="1"/>
  <c r="G42" i="1" s="1"/>
  <c r="G43" i="1" s="1"/>
  <c r="G44" i="1" s="1"/>
  <c r="G45" i="1" s="1"/>
  <c r="G46" i="1" s="1"/>
  <c r="G47" i="1" s="1"/>
  <c r="G48" i="1" s="1"/>
  <c r="G49" i="1" s="1"/>
  <c r="G50" i="1" s="1"/>
  <c r="G51" i="1" s="1"/>
  <c r="G52" i="1" s="1"/>
  <c r="G53" i="1" s="1"/>
  <c r="G54" i="1" s="1"/>
  <c r="G55" i="1" s="1"/>
  <c r="G56" i="1" s="1"/>
  <c r="G57" i="1" s="1"/>
  <c r="G58" i="1" s="1"/>
  <c r="G59" i="1" s="1"/>
  <c r="G60" i="1" s="1"/>
  <c r="G61" i="1" s="1"/>
  <c r="G62" i="1" s="1"/>
  <c r="G63" i="1" s="1"/>
  <c r="G64" i="1" s="1"/>
  <c r="G65" i="1" s="1"/>
  <c r="G66" i="1" s="1"/>
  <c r="G67" i="1" s="1"/>
  <c r="G68" i="1" s="1"/>
  <c r="G69" i="1" s="1"/>
  <c r="G70" i="1" s="1"/>
  <c r="G71" i="1" s="1"/>
  <c r="G72" i="1" s="1"/>
  <c r="G73" i="1" s="1"/>
  <c r="G74" i="1" s="1"/>
  <c r="G75" i="1" s="1"/>
  <c r="G76" i="1" s="1"/>
  <c r="G77" i="1" s="1"/>
  <c r="G78" i="1" s="1"/>
  <c r="G79" i="1" s="1"/>
  <c r="G80" i="1" s="1"/>
  <c r="G81" i="1" s="1"/>
  <c r="G82" i="1" s="1"/>
  <c r="G83" i="1" s="1"/>
  <c r="G84" i="1" s="1"/>
  <c r="G85" i="1" s="1"/>
  <c r="G86" i="1" s="1"/>
  <c r="G87" i="1" s="1"/>
  <c r="G88" i="1" s="1"/>
  <c r="G89" i="1" s="1"/>
  <c r="G90" i="1" s="1"/>
  <c r="G91" i="1" s="1"/>
  <c r="G92" i="1" s="1"/>
  <c r="G93" i="1" s="1"/>
  <c r="G94" i="1" s="1"/>
  <c r="G95" i="1" s="1"/>
  <c r="G96" i="1" s="1"/>
  <c r="G97" i="1" s="1"/>
  <c r="G98" i="1" s="1"/>
  <c r="G99" i="1" s="1"/>
  <c r="G100" i="1" s="1"/>
  <c r="G101" i="1" s="1"/>
  <c r="G102" i="1" s="1"/>
  <c r="G103" i="1" s="1"/>
  <c r="G104" i="1" s="1"/>
  <c r="G105" i="1" s="1"/>
  <c r="G106" i="1" s="1"/>
  <c r="G107" i="1" s="1"/>
  <c r="G108" i="1" s="1"/>
  <c r="G109" i="1" s="1"/>
  <c r="G110" i="1" s="1"/>
  <c r="G111" i="1" s="1"/>
  <c r="G112" i="1" s="1"/>
  <c r="G113" i="1" s="1"/>
  <c r="G114" i="1" s="1"/>
  <c r="G115" i="1" s="1"/>
  <c r="G116" i="1" s="1"/>
  <c r="G117" i="1" s="1"/>
  <c r="G118" i="1" s="1"/>
  <c r="G119" i="1" s="1"/>
  <c r="G120" i="1" s="1"/>
  <c r="G121" i="1" s="1"/>
  <c r="G122" i="1" s="1"/>
  <c r="G123" i="1" s="1"/>
  <c r="G124" i="1" s="1"/>
  <c r="G125" i="1" s="1"/>
  <c r="G126" i="1" s="1"/>
  <c r="G127" i="1" s="1"/>
  <c r="G128" i="1" s="1"/>
  <c r="G129" i="1" s="1"/>
  <c r="G130" i="1" s="1"/>
  <c r="G131" i="1" s="1"/>
  <c r="G132" i="1" s="1"/>
  <c r="G133" i="1" s="1"/>
  <c r="G134" i="1" s="1"/>
  <c r="G135" i="1" s="1"/>
  <c r="G136" i="1" s="1"/>
  <c r="G137" i="1" s="1"/>
  <c r="G138" i="1" s="1"/>
  <c r="G139" i="1" s="1"/>
  <c r="G140" i="1" s="1"/>
  <c r="G141" i="1" s="1"/>
  <c r="G142" i="1" s="1"/>
  <c r="G143" i="1" s="1"/>
  <c r="G144" i="1" s="1"/>
  <c r="G145" i="1" s="1"/>
  <c r="G146" i="1" s="1"/>
  <c r="G147" i="1" s="1"/>
  <c r="G148" i="1" s="1"/>
  <c r="G149" i="1" s="1"/>
  <c r="G150" i="1" s="1"/>
  <c r="G151" i="1" s="1"/>
  <c r="G152" i="1" s="1"/>
  <c r="G153" i="1" s="1"/>
  <c r="G154" i="1" s="1"/>
  <c r="G155" i="1" s="1"/>
  <c r="G156" i="1" s="1"/>
  <c r="G157" i="1" s="1"/>
  <c r="G158" i="1" s="1"/>
  <c r="G159" i="1" s="1"/>
  <c r="G160" i="1" s="1"/>
  <c r="G161" i="1" s="1"/>
  <c r="G162" i="1" s="1"/>
  <c r="G163" i="1" s="1"/>
  <c r="G164" i="1" s="1"/>
  <c r="G165" i="1" s="1"/>
  <c r="G166" i="1" s="1"/>
  <c r="G167" i="1" s="1"/>
  <c r="G168" i="1" s="1"/>
  <c r="G169" i="1" s="1"/>
  <c r="G170" i="1" s="1"/>
  <c r="G171" i="1" s="1"/>
  <c r="G172" i="1" s="1"/>
  <c r="G173" i="1" s="1"/>
  <c r="G174" i="1" s="1"/>
  <c r="G175" i="1" s="1"/>
  <c r="G176" i="1" s="1"/>
  <c r="G177" i="1" s="1"/>
  <c r="G178" i="1" s="1"/>
  <c r="G179" i="1" s="1"/>
  <c r="G180" i="1" s="1"/>
  <c r="G181" i="1" s="1"/>
  <c r="G182" i="1" s="1"/>
  <c r="G183" i="1" s="1"/>
  <c r="G184" i="1" s="1"/>
  <c r="G185" i="1" s="1"/>
  <c r="G186" i="1" s="1"/>
  <c r="G187" i="1" s="1"/>
  <c r="G188" i="1" s="1"/>
  <c r="G189" i="1" s="1"/>
  <c r="G190" i="1" s="1"/>
  <c r="G191" i="1" s="1"/>
  <c r="G192" i="1" s="1"/>
  <c r="G193" i="1" s="1"/>
  <c r="G194" i="1" s="1"/>
  <c r="G195" i="1" s="1"/>
  <c r="G196" i="1" s="1"/>
  <c r="G197" i="1" s="1"/>
  <c r="G198" i="1" s="1"/>
  <c r="G199" i="1" s="1"/>
  <c r="G200" i="1" s="1"/>
  <c r="G201" i="1" s="1"/>
  <c r="G202" i="1" s="1"/>
  <c r="G203" i="1" s="1"/>
  <c r="G204" i="1" s="1"/>
  <c r="G205" i="1" s="1"/>
  <c r="G206" i="1" s="1"/>
  <c r="G207" i="1" s="1"/>
  <c r="G208" i="1" s="1"/>
  <c r="G209" i="1" s="1"/>
  <c r="G210" i="1" s="1"/>
  <c r="G211" i="1" s="1"/>
  <c r="G212" i="1" s="1"/>
  <c r="G213" i="1" s="1"/>
  <c r="G214" i="1" s="1"/>
  <c r="G215" i="1" s="1"/>
  <c r="G216" i="1" s="1"/>
  <c r="G217" i="1" s="1"/>
  <c r="G218" i="1" s="1"/>
  <c r="G219" i="1" s="1"/>
  <c r="G220" i="1" s="1"/>
  <c r="G221" i="1" s="1"/>
  <c r="G222" i="1" s="1"/>
  <c r="G223" i="1" s="1"/>
  <c r="G224" i="1" s="1"/>
  <c r="G225" i="1" s="1"/>
  <c r="G226" i="1" s="1"/>
  <c r="G227" i="1" s="1"/>
  <c r="G228" i="1" s="1"/>
  <c r="G229" i="1" s="1"/>
  <c r="G230" i="1" s="1"/>
  <c r="G231" i="1" s="1"/>
  <c r="G232" i="1" s="1"/>
  <c r="G233" i="1" s="1"/>
  <c r="G234" i="1" s="1"/>
  <c r="G235" i="1" s="1"/>
  <c r="G236" i="1" s="1"/>
  <c r="G237" i="1" s="1"/>
  <c r="G238" i="1" s="1"/>
  <c r="G239" i="1" s="1"/>
  <c r="G240" i="1" s="1"/>
  <c r="G241" i="1" s="1"/>
  <c r="G242" i="1" s="1"/>
  <c r="G243" i="1" s="1"/>
  <c r="G244" i="1" s="1"/>
  <c r="G245" i="1" s="1"/>
  <c r="G246" i="1" s="1"/>
  <c r="G247" i="1" s="1"/>
  <c r="G248" i="1" s="1"/>
  <c r="G249" i="1" s="1"/>
  <c r="G250" i="1" s="1"/>
  <c r="G251" i="1" s="1"/>
  <c r="G252" i="1" s="1"/>
  <c r="G253" i="1" s="1"/>
  <c r="G254" i="1" s="1"/>
  <c r="G255" i="1" s="1"/>
  <c r="G256" i="1" s="1"/>
  <c r="G257" i="1" s="1"/>
  <c r="G258" i="1" s="1"/>
  <c r="G259" i="1" s="1"/>
  <c r="G260" i="1" s="1"/>
  <c r="G261" i="1" s="1"/>
  <c r="G262" i="1" s="1"/>
  <c r="G263" i="1" s="1"/>
  <c r="G264" i="1" s="1"/>
  <c r="G265" i="1" s="1"/>
  <c r="G266" i="1" s="1"/>
  <c r="G267" i="1" s="1"/>
  <c r="G268" i="1" s="1"/>
  <c r="G269" i="1" s="1"/>
  <c r="G270" i="1" s="1"/>
  <c r="G271" i="1" s="1"/>
  <c r="G272" i="1" s="1"/>
  <c r="G273" i="1" s="1"/>
  <c r="G274" i="1" s="1"/>
  <c r="G275" i="1" s="1"/>
  <c r="G276" i="1" s="1"/>
  <c r="G277" i="1" s="1"/>
  <c r="G278" i="1" s="1"/>
  <c r="G279" i="1" s="1"/>
  <c r="G280" i="1" s="1"/>
  <c r="G281" i="1" s="1"/>
  <c r="G282" i="1" s="1"/>
  <c r="G283" i="1" s="1"/>
  <c r="G284" i="1" s="1"/>
  <c r="G285" i="1" s="1"/>
  <c r="G286" i="1" s="1"/>
  <c r="G287" i="1" s="1"/>
  <c r="G288" i="1" s="1"/>
  <c r="G289" i="1" s="1"/>
  <c r="G290" i="1" s="1"/>
  <c r="G291" i="1" s="1"/>
  <c r="G292" i="1" s="1"/>
  <c r="G293" i="1" s="1"/>
  <c r="G294" i="1" s="1"/>
  <c r="G295" i="1" s="1"/>
  <c r="G296" i="1" s="1"/>
  <c r="G297" i="1" s="1"/>
  <c r="G298" i="1" s="1"/>
  <c r="G299" i="1" s="1"/>
  <c r="G300" i="1" s="1"/>
  <c r="G301" i="1" s="1"/>
  <c r="G302" i="1" s="1"/>
  <c r="G303" i="1" s="1"/>
  <c r="G304" i="1" s="1"/>
  <c r="G305" i="1" s="1"/>
  <c r="G306" i="1" s="1"/>
  <c r="G307" i="1" s="1"/>
  <c r="G308" i="1" s="1"/>
  <c r="G309" i="1" s="1"/>
  <c r="G310" i="1" s="1"/>
  <c r="G311" i="1" s="1"/>
  <c r="G312" i="1" s="1"/>
  <c r="G313" i="1" s="1"/>
  <c r="G314" i="1" s="1"/>
  <c r="G315" i="1" s="1"/>
  <c r="G316" i="1" s="1"/>
  <c r="G317" i="1" s="1"/>
  <c r="G318" i="1" s="1"/>
  <c r="G319" i="1" s="1"/>
  <c r="G320" i="1" s="1"/>
  <c r="G321" i="1" s="1"/>
  <c r="G322" i="1" s="1"/>
  <c r="G323" i="1" s="1"/>
  <c r="G324" i="1" s="1"/>
  <c r="G325" i="1" s="1"/>
  <c r="G326" i="1" s="1"/>
  <c r="G327" i="1" s="1"/>
  <c r="G328" i="1" s="1"/>
  <c r="G329" i="1" s="1"/>
  <c r="G330" i="1" s="1"/>
  <c r="G331" i="1" s="1"/>
  <c r="G332" i="1" s="1"/>
  <c r="G333" i="1" s="1"/>
  <c r="G334" i="1" s="1"/>
  <c r="G335" i="1" s="1"/>
  <c r="G336" i="1" s="1"/>
  <c r="G337" i="1" s="1"/>
  <c r="G338" i="1" s="1"/>
  <c r="G339" i="1" s="1"/>
  <c r="G340" i="1" s="1"/>
  <c r="G341" i="1" s="1"/>
  <c r="G342" i="1" s="1"/>
  <c r="G343" i="1" s="1"/>
  <c r="G344" i="1" s="1"/>
  <c r="G345" i="1" s="1"/>
  <c r="G346" i="1" s="1"/>
  <c r="G347" i="1" s="1"/>
  <c r="G348" i="1" s="1"/>
  <c r="G349" i="1" s="1"/>
  <c r="G350" i="1" s="1"/>
  <c r="G351" i="1" s="1"/>
  <c r="G352" i="1" s="1"/>
  <c r="G353" i="1" s="1"/>
  <c r="G354" i="1" s="1"/>
  <c r="G355" i="1" s="1"/>
  <c r="G356" i="1" s="1"/>
  <c r="G357" i="1" s="1"/>
  <c r="G358" i="1" s="1"/>
  <c r="G359" i="1" s="1"/>
  <c r="G360" i="1" s="1"/>
  <c r="G361" i="1" s="1"/>
  <c r="G362" i="1" s="1"/>
  <c r="G363" i="1" s="1"/>
  <c r="G364" i="1" s="1"/>
  <c r="G365" i="1" s="1"/>
  <c r="G366" i="1" s="1"/>
  <c r="G367" i="1" s="1"/>
  <c r="G368" i="1" s="1"/>
  <c r="G369" i="1" s="1"/>
  <c r="G370" i="1" s="1"/>
  <c r="G371" i="1" s="1"/>
  <c r="G372" i="1" s="1"/>
  <c r="G373" i="1" s="1"/>
  <c r="G374" i="1" s="1"/>
  <c r="G375" i="1" s="1"/>
  <c r="G376" i="1" s="1"/>
  <c r="G377" i="1" s="1"/>
  <c r="G378" i="1" s="1"/>
  <c r="G379" i="1" s="1"/>
  <c r="G380" i="1" s="1"/>
  <c r="G381" i="1" s="1"/>
  <c r="G382" i="1" s="1"/>
  <c r="G383" i="1" s="1"/>
  <c r="G384" i="1" s="1"/>
  <c r="G385" i="1" s="1"/>
  <c r="G386" i="1" s="1"/>
  <c r="G387" i="1" s="1"/>
  <c r="G388" i="1" s="1"/>
  <c r="G389" i="1" s="1"/>
  <c r="G390" i="1" s="1"/>
  <c r="G391" i="1" s="1"/>
  <c r="G392" i="1" s="1"/>
  <c r="G393" i="1" s="1"/>
  <c r="G394" i="1" s="1"/>
  <c r="G395" i="1" s="1"/>
  <c r="G396" i="1" s="1"/>
  <c r="G397" i="1" s="1"/>
  <c r="G398" i="1" s="1"/>
  <c r="G399" i="1" s="1"/>
  <c r="G400" i="1" s="1"/>
  <c r="G401" i="1" s="1"/>
  <c r="G402" i="1" s="1"/>
  <c r="G403" i="1" s="1"/>
  <c r="G404" i="1" s="1"/>
  <c r="G405" i="1" s="1"/>
  <c r="G406" i="1" s="1"/>
  <c r="G407" i="1" s="1"/>
  <c r="G408" i="1" s="1"/>
  <c r="G409" i="1" s="1"/>
  <c r="G410" i="1" s="1"/>
  <c r="G411" i="1" s="1"/>
  <c r="G412" i="1" s="1"/>
  <c r="G413" i="1" s="1"/>
  <c r="G414" i="1" s="1"/>
  <c r="G415" i="1" s="1"/>
  <c r="G416" i="1" s="1"/>
  <c r="G417" i="1" s="1"/>
  <c r="G418" i="1" s="1"/>
  <c r="G419" i="1" s="1"/>
  <c r="G420" i="1" s="1"/>
  <c r="G421" i="1" s="1"/>
  <c r="G422" i="1" s="1"/>
  <c r="G423" i="1" s="1"/>
  <c r="G424" i="1" s="1"/>
  <c r="G425" i="1" s="1"/>
  <c r="G426" i="1" s="1"/>
  <c r="G427" i="1" s="1"/>
  <c r="G428" i="1" s="1"/>
  <c r="G429" i="1" s="1"/>
  <c r="G430" i="1" s="1"/>
  <c r="G431" i="1" s="1"/>
  <c r="G432" i="1" s="1"/>
  <c r="G433" i="1" s="1"/>
  <c r="G434" i="1" s="1"/>
  <c r="G435" i="1" s="1"/>
  <c r="G436" i="1" s="1"/>
  <c r="G437" i="1" s="1"/>
  <c r="G438" i="1" s="1"/>
  <c r="G439" i="1" s="1"/>
  <c r="G440" i="1" s="1"/>
  <c r="G441" i="1" s="1"/>
  <c r="G442" i="1" s="1"/>
  <c r="G443" i="1" s="1"/>
  <c r="G444" i="1" s="1"/>
  <c r="G445" i="1" s="1"/>
  <c r="G446" i="1" s="1"/>
  <c r="G447" i="1" s="1"/>
  <c r="G448" i="1" s="1"/>
  <c r="G449" i="1" s="1"/>
  <c r="G450" i="1" s="1"/>
  <c r="G451" i="1" s="1"/>
  <c r="G452" i="1" s="1"/>
  <c r="G453" i="1" s="1"/>
  <c r="G454" i="1" s="1"/>
  <c r="G455" i="1" s="1"/>
  <c r="G456" i="1" s="1"/>
  <c r="G457" i="1" s="1"/>
  <c r="G458" i="1" s="1"/>
  <c r="G459" i="1" s="1"/>
  <c r="G460" i="1" s="1"/>
  <c r="G461" i="1" s="1"/>
  <c r="G462" i="1" s="1"/>
  <c r="G463" i="1" s="1"/>
  <c r="G464" i="1" s="1"/>
  <c r="G465" i="1" s="1"/>
  <c r="G466" i="1" s="1"/>
  <c r="G467" i="1" s="1"/>
  <c r="G468" i="1" s="1"/>
  <c r="G469" i="1" s="1"/>
  <c r="G470" i="1" s="1"/>
  <c r="G471" i="1" s="1"/>
  <c r="G472" i="1" s="1"/>
  <c r="G473" i="1" s="1"/>
  <c r="G474" i="1" s="1"/>
  <c r="G475" i="1" s="1"/>
  <c r="G476" i="1" s="1"/>
  <c r="G477" i="1" s="1"/>
  <c r="G478" i="1" s="1"/>
  <c r="G479" i="1" s="1"/>
  <c r="G480" i="1" s="1"/>
  <c r="G481" i="1" s="1"/>
  <c r="G482" i="1" s="1"/>
  <c r="G483" i="1" s="1"/>
  <c r="G484" i="1" s="1"/>
  <c r="G485" i="1" s="1"/>
  <c r="G486" i="1" s="1"/>
  <c r="G487" i="1" s="1"/>
  <c r="G488" i="1" s="1"/>
  <c r="G489" i="1" s="1"/>
  <c r="G490" i="1" s="1"/>
  <c r="G491" i="1" s="1"/>
  <c r="G492" i="1" s="1"/>
  <c r="G493" i="1" s="1"/>
  <c r="G494" i="1" s="1"/>
  <c r="G495" i="1" s="1"/>
  <c r="G496" i="1" s="1"/>
  <c r="G497" i="1" s="1"/>
  <c r="G498" i="1" s="1"/>
  <c r="G499" i="1" s="1"/>
  <c r="G500" i="1" s="1"/>
  <c r="G501" i="1" s="1"/>
  <c r="G502" i="1" s="1"/>
  <c r="G503" i="1" s="1"/>
  <c r="G504" i="1" s="1"/>
  <c r="F535" i="1" l="1"/>
  <c r="H535" i="1" s="1"/>
  <c r="H536" i="1" s="1"/>
  <c r="F536" i="1"/>
</calcChain>
</file>

<file path=xl/sharedStrings.xml><?xml version="1.0" encoding="utf-8"?>
<sst xmlns="http://schemas.openxmlformats.org/spreadsheetml/2006/main" count="592" uniqueCount="170">
  <si>
    <t>MINISTERIO DE INDUSTRIA COMERCIO Y MIPYMES</t>
  </si>
  <si>
    <t>INSTITUTO DOMINICANO PARA LA CALIDAD</t>
  </si>
  <si>
    <t>CREADO MEDIANTE LA LEY 166-12</t>
  </si>
  <si>
    <t xml:space="preserve">RELACION DE  INGRESOS Y EGRESOS </t>
  </si>
  <si>
    <t>AL 30 DE SEPTIEMBRE 2026</t>
  </si>
  <si>
    <t>VALOR EN RD$</t>
  </si>
  <si>
    <t>RNC:430128317</t>
  </si>
  <si>
    <t>BALANCE INICIAL RD$</t>
  </si>
  <si>
    <t>FECHA</t>
  </si>
  <si>
    <t>No.Lib/CK/Transf.</t>
  </si>
  <si>
    <t>DESCRIPCION</t>
  </si>
  <si>
    <t>INGRESOS DEBITO</t>
  </si>
  <si>
    <t>EGRESOS CREDITO</t>
  </si>
  <si>
    <t>Ventas De Normas Dominicanas, De Otros Documentos Normativos Y De Normas Internacionales</t>
  </si>
  <si>
    <t xml:space="preserve">INGRESO POR VENTA DE SERVICIOS </t>
  </si>
  <si>
    <t>LIB. 2513-1 ORD. 839271</t>
  </si>
  <si>
    <t>AYUNTAMIENTO DEL DISTRITO NACIONAL, PAGO SERVICIO RECOGIDA DE BASURA DE ESTE INDOCAL, CORRESPONDIENTE AL MES DE AGOSTO DEL 2026, SEGUN: B1500076476, CODIGO SISTEMA NO. 136707.VER ANEXOS F-100</t>
  </si>
  <si>
    <t>LIB. 2519-1 ORD. 839274</t>
  </si>
  <si>
    <t>Planeta Azul, SA, PAGO COMPRA DE BOTELLONES DE AGUA PARA CONSUMO DE ESTE INDOCAL. SEGUN FACTURAS NCF: E450000026790/E450000027892. VER ANEXOS. F-100</t>
  </si>
  <si>
    <t>LIB. 2521-1 ORD. 839273</t>
  </si>
  <si>
    <t>COMPU-OFFICE DOMINICANA, SRL, PAGO COMPRA DE TONERS PARA IMPRESORAS PARA USO DE ESTE INDOCAL. SEGUN FACTURA NCF: E450000001460. VER ANEXOS.</t>
  </si>
  <si>
    <t>LIB. 2517-1 ORD. 839272</t>
  </si>
  <si>
    <t>Grupo L&amp;B, SRL, PAGO SERVICIO DE ALQUILER DE IMPRESORAS PARA USO DE ESTE INDOCAL,SEGUN FACTURA NCF: B15000000033. VER ANEXOS.</t>
  </si>
  <si>
    <t>LIB. 2518-1 ORD. 839275</t>
  </si>
  <si>
    <t>Sigma Petroleum Corp, SAS, PAGO COMPRA DE TICKETS DE COMBUTIBLES PARA USO DE ESTE INDOCAL , SEGÚN FACTURA NCF:E450000005126, VER ANEXOS.</t>
  </si>
  <si>
    <t>LIB. 2535-1 ORD. 840448</t>
  </si>
  <si>
    <t>SILICIO TECHNOLOGY, EIRL, PAGO SERVICIO  DE LICENCIAS INFORMATICAS PARA USO DE ESTE INDOCAL SEGÚN FACTURA NCF: E450000000114. VER ANEXOS.</t>
  </si>
  <si>
    <t>LIB. 2537-1 ORD. 840447</t>
  </si>
  <si>
    <t>Mix Comunicaciones, SRL, PAGO CONTRATACION DE ASESORIA ESPECIALIZADA EN RELACIONES PUBLICAS Y COMUNICACIÓN ESTRATEGICA PARA ESTE INDOCAL, SEGÚN FACTURA NCF: B1500000153. VER ANEXOS.</t>
  </si>
  <si>
    <t>LIB. 2548-1 ORD. 841305</t>
  </si>
  <si>
    <t>GTG Industrial, SRL, PAGO COMPRA DE CARRO MONTA CARGA DE DOS (2) RUEDAS Y PRODUTOS DE HIGIENE PARA USO DE ESTE INDOCAL,SEGÚN FACTURA E450000000631. VER ANEXOS</t>
  </si>
  <si>
    <t>LIB. 2550-1 ORD. 841306</t>
  </si>
  <si>
    <t>Suplimade Comercial, SRL, PAGO COMPRA DE OCHO (8) CAJAS PLASTICAS NEGRA CON TAPA AMARRILLA PARA ALMACENAMIENTO DE ESTE INDOCAL,SEGÚN FACTURA E450000000747. VER ANEXOS</t>
  </si>
  <si>
    <t>LIB. 2568-1 ORD. 841308</t>
  </si>
  <si>
    <t>MERCANTIL RAMI SR, PAGO COMPRA DE AIRE ACONDICIONADO DE 60K BTU PARA ESTE INDOCAL, SEGÚN FACTURA NCF: B1500001010. VER ANEXOS.</t>
  </si>
  <si>
    <t>LIB. 2573-1 ORD. 841310</t>
  </si>
  <si>
    <t>Fresh Food Events &amp; Catering BY MGSC, EIR, PAGO SERVICIOS DE ALMUERZOS Y CENA PARA EL PERSONAL Y ACTIVIDADES DE ESTE INDOCAL. SEGUN FACTURA NCF: B1500000044. VER ANEXOS.</t>
  </si>
  <si>
    <t>LIB. 2541-1 ORD. 841304</t>
  </si>
  <si>
    <t>INDUSTRIAS METALICAS CARIBE, SRL, PAGO SERVICIO DE PRUEBA HIDROSTATICAS A LOS CILINDROS DE GLP DE USO DOMESTICOS DE ESTE INDOCAL, CORRESPONDIENTE AL PERÍODO DE ABRIL A AGOSTO DE 2026. NCF: E450000000007. VER ANEXOS.</t>
  </si>
  <si>
    <t>LIB. 2553-1 ORD. 841307</t>
  </si>
  <si>
    <t>Brymada SRL, PAGO COMPRA DE PRODUCTOS DE LIMPIEZA E HIGIENE PARA USO DE ESTE INDOCAL, SEGUN FACTURA NCF E450000000038. VER ANEXOS</t>
  </si>
  <si>
    <t>LIB. 2570-1 ORD. 841315</t>
  </si>
  <si>
    <t>Grupo L&amp;B, SRL, PAGO SERVICIO DE ALQUILER DE IMPRESORAS PARA USO DE ESTE INDOCAL,SEGÚN FACTURA NCF: B1500000034, VER ANEXOS.</t>
  </si>
  <si>
    <t>LIB. 2574-1 ORD. 841311</t>
  </si>
  <si>
    <t>Editora Listin Diario, SA, PAGO SERVICIOS DE PUBLICIDAD EN PERIODICO DE ESTE INDOCAL. SEGUN FACTURAS NCF:  E450000002366. VER ANEXOS.</t>
  </si>
  <si>
    <t>LIB. 2631-1 ORD. 841312</t>
  </si>
  <si>
    <t>INDOCAL-PAGO VACACIONES NO DISFRUTADAS EX EMPLEADOS 2025 2026</t>
  </si>
  <si>
    <t>LIB. 2633-1 ORD. 841313</t>
  </si>
  <si>
    <t>LIB. 2637-1 ORD. 841314</t>
  </si>
  <si>
    <t>INDOCAL-PAGO VIATICOS VERIFICACION DE BLANZAS SURTIDORES DE GLP EN LA  ZONA NORTE  AGOSTO 2026</t>
  </si>
  <si>
    <t>LIB. 2641-1 ORD. 841309</t>
  </si>
  <si>
    <t>INDOCAL-PAGO VIATICOS EVALUACION DE BUENAS PRACTICAS DE HIGIENE VIGILANCIA DE SELLO EN LA  ZONA SUR ESTE Y NORTE JULIO AGOSTO 2026</t>
  </si>
  <si>
    <t>INGRESO RECIBIDO POR VENTA DE SERVICIOS</t>
  </si>
  <si>
    <t>COMISION SIRITE</t>
  </si>
  <si>
    <t>LIB. 2655-1 ORD. 846621</t>
  </si>
  <si>
    <t>LUCEMAS SUPPLY, SRL, PAGO COMPRA DE ALIMENTOS Y BEBIDAS PARA USO DE ESTE INDOCAL, SEGÚN FACTURA NCF: B1500000474. VER ANEXOS.</t>
  </si>
  <si>
    <t>INGRESO RECIBIDO POR SERVICIOS DE MUESTRA CORRESPONDIENTE A ARCELOMITAL, SERVICIOS TECNICOS</t>
  </si>
  <si>
    <t>LIB. 2644-1 ORD. 845901</t>
  </si>
  <si>
    <t>Impresos Ureña, SRL, PAGO COMPRA CONTRATACION DE SERVICIOS DE IMPRESIÓN DIGITAL PARA USO DE ESTE INDOCAL. SEGUN FACTURAS NCF: B1500000641. VER ANEXOS.</t>
  </si>
  <si>
    <t>LIB. 2653-1 ORD. 845903</t>
  </si>
  <si>
    <t>Padron Office Supply, SRL, PAGO COMPRA DE MATERIAL GASTABLE PARA USO DE ESTE INDOCAL, SEGÚN FACTURA NCF:E450000000125, VER ANEXOS.</t>
  </si>
  <si>
    <t>LIB. 2680-1 ORD. 845902</t>
  </si>
  <si>
    <t>INDOCAL-PAGO VIATICOS ADMINISTRATIVO, MANTENIMIENTO DE EQUIPO Y PARTICIPACION EN DIGEIG EN LA  ZONA NORTE  AGOSTO 2026</t>
  </si>
  <si>
    <t>INGRESO RECIBIDO POR DEVOLUCION DE FONDO DE REINTEGRO F-100</t>
  </si>
  <si>
    <t>INGRESO RECIBIDO DEL MICM PARA CUBRIR GASTO CORRIENTE F-100</t>
  </si>
  <si>
    <t>LIB. 2689-1 ORD. 849189</t>
  </si>
  <si>
    <t>Contratalex , SRL, PAGO CONTRATACION DE SERVICIO DE CAPACITACION ESPECIALIZADA EN LA LEY 47-25 DE CONTRATACIONES PUBLICAS Y SU REGLAMENTO DE APLICACIÓN 52-26 PARA EMPLEADOS ESTE INDOCAL. SEGUN FACTURA NCF: B1500000009. VER ANEXOS.</t>
  </si>
  <si>
    <t>INGRESO RECIBIDO DEL MICM PARA CUBRIR GASTO FIJOS F-100</t>
  </si>
  <si>
    <t>INGRESO RECIBIDO POR SERVICIOS DE MUESTRA CORRESPONDIENTE A CEMENTOS SANTO DOMINGO, SERVICIOS TECNICOS</t>
  </si>
  <si>
    <t>LIB. 2705-1 ORD. 851503</t>
  </si>
  <si>
    <t>Ekatex C, SR, PAGO COMPRA DE UNIFORMES INSTITUCIONALES PARA USO DE ESTE INDOCAL. SEGUN FACTURAS NCF: E450000000071. VER ANEXOS.</t>
  </si>
  <si>
    <t>LIB. 2709-1 ORD. 851507</t>
  </si>
  <si>
    <t>INDOCAL-GASTOS DE REPRESENTACION AGOSTO 2026</t>
  </si>
  <si>
    <t>LIB. 2769-1 ORD. 851367</t>
  </si>
  <si>
    <t>INDOCAL  - PAGO PRIMA DE TRANSPORTE SEPTIEMBRE 2026</t>
  </si>
  <si>
    <t>LIB. 2771-1 ORD. 851368</t>
  </si>
  <si>
    <t>INDOCAL - PAGO PERSONAL TEMPORAL SEPTIEMBRE 2026</t>
  </si>
  <si>
    <t>LIB. 2779-1 ORD. 851372</t>
  </si>
  <si>
    <t>INDOCAL - PAGO PERSONAL TRAMITE DE PENSION SEPTIEMBRE 2026</t>
  </si>
  <si>
    <t>LIB. 2798-1 ORD. 851370</t>
  </si>
  <si>
    <t>INDOCAL - PAGO PERSONAL FIJO SEPTIEMBRE 2026</t>
  </si>
  <si>
    <t>LIB. 2696-1 ORD. 851502</t>
  </si>
  <si>
    <t>Cecomsa, SRL, PAGO COMPRA DE EQUIPOS INFORMATICAS PARA USO DE ESTE INDOCAL. SEGUN FACTURA NCF: E450000011552. VER ANEXOS.</t>
  </si>
  <si>
    <t>LIB. 2723-1 ORD. 851505</t>
  </si>
  <si>
    <t>Uxmal Comercial, SRL, PAGO COMPRA DE EQUIPOS Y ACCESORIOS TECNOLOGICOS PARA USO DE ESTE, SEGÚN FACTURA NCF:E450000000140, VER ANEXOS.</t>
  </si>
  <si>
    <t>LIB. 2735-1 ORD. 851506</t>
  </si>
  <si>
    <t>INDOCAL-PAGO VIATICOS OPERATIVOS EVALUACION DE BUENAS PRACTICAS DE HIGIENE VIGILANCIA EN LA  ZONA SUR ESTE Y NORTE AGOSTO 2026</t>
  </si>
  <si>
    <t>LIB. 2767-1 ORD. 851504</t>
  </si>
  <si>
    <t>INDOCAL-PAGO VIATICOS ADMINISTRATIVO CHARLA  A MIEMBRO CAMARA SANTIAGO EN LA  ZONA NORTE AGOSTO 2026</t>
  </si>
  <si>
    <t>LIB. 2773-1 ORD. 851369</t>
  </si>
  <si>
    <t>LIB. 2775-1 ORD. 851373</t>
  </si>
  <si>
    <t>INDOCAL - PAGO PERSONAL INTERINATO SEPTIEMBRE 2026</t>
  </si>
  <si>
    <t>LIB. 2777-1 ORD. 851371</t>
  </si>
  <si>
    <t>INDOCAL - PAGO PERSONAL SEGURIDAD SEPTIEMBRE 2026</t>
  </si>
  <si>
    <t>DEVOLUCION DE SEGURO COMPLEMENTARIO F-100</t>
  </si>
  <si>
    <t>PRUEBA DE TRANSFERENCIA  ENTRE CUENTA</t>
  </si>
  <si>
    <t>LIB. 2730-1 ORD. 852852</t>
  </si>
  <si>
    <t>EDENORTE DOMINICANA S A, PAGO ENERGÍA ELÉCTRICA DE LA OFICINA REGIONAL NORTE, INDOCAL SANTIAGO, CORRESPONDIENTE AL PERIODO DE FACTURACIÓN DEL 01/08/2026 AL 01/09/2026. NCF: E450000156855, CONTRATO NO. 2190698, VER ANEXOS.</t>
  </si>
  <si>
    <t>LIB. 2732-1 ORD. 852854</t>
  </si>
  <si>
    <t>EDENORTE DOMINICANA S A, PAGO ENERGÍA ELÉCTRICA DEL LABORATORIO DE LA REGIONAL NORTE INDOCAL SANTIAGO, CORRESPONDIENTE AL PERIODO DE FACTURACIÓN DEL 01/08/2026 AL 01/09/2026. NCF: E450000156865, CONTRATO NO. 7618204. VER ANEXOS..</t>
  </si>
  <si>
    <t>LIB. 2847-1 ORD. 852853</t>
  </si>
  <si>
    <t>INDOCAL-PAGO VIATICOS OPERATIVOS ASISTIR PARTICIPACION STAND DE INDOCAL FERIA EXPO CIBAO SEPTIEMBRE OCTUBRE 2026</t>
  </si>
  <si>
    <t>LIB. 2740-1 ORD. 854023</t>
  </si>
  <si>
    <t>SEGURO NACIONAL DE SALUD, PAGO SEGURO DE SALUD COMPLEMENTARIO DE ARS SENASA CORRESPONDIENTE DEL 01 AL 30 DE SPETIEMBRE DEL 2026. NCF: E450000006950, NO. POLIZA: 00013. VER ANEXOS</t>
  </si>
  <si>
    <t>LIB. 2742-1 ORD. 854037</t>
  </si>
  <si>
    <t>HUMANO SEGUROS S A, PAGO SEGURO DE SALUD COMPLEMENTARIO DE ARS HUMANO CORRESPONDIENTE DEL 01 AL 30 DE SEPTIEMBRE DEL 2026. NCF: E450000009741, POLIZA NO. 30-95-399967.VER ANEXOS</t>
  </si>
  <si>
    <t>LIB. 2744-1 ORD. 854025</t>
  </si>
  <si>
    <t>Edesur Dominicana, S.A, PAGO SERVICIO SUMINISTRO DE ENERGÍA ELÉCTRICA CONSUMIDA EN LA SEDE DE ESTE INDOCAL, CORRESPONDIENTE AL PERIODO DE FACTURACIÓN 11/07/2026 AL 11/08/2026. NCF: E450000138138, CONTRATO NO. 6521886, VER ANEXOS.</t>
  </si>
  <si>
    <t>LIB. 2746-1 ORD. 854026</t>
  </si>
  <si>
    <t>EMPRESA DISTRIBUIDORA DE ELECTRICIDAD DEL ESTE, PAGO SERVICIO DE ENERGÍA ELÉCTRICA, CONSUMIDA EN LOS LABORATORIOS DE METROLOGÍA DEL INDOCAL, CORRESPONDIENTE AL PERIODO DE FACTURACIÓN 18/07/2026 AL 18/08/2026.  NCF: E450000108499, CONTRATO NO. 3514730. VER ANEXOS.</t>
  </si>
  <si>
    <t>LIB. 2748-1 ORD. 854027</t>
  </si>
  <si>
    <t>Altice Dominicana, SA, PAGO SERVICIO DE INTERNET, UTILIZADOS POR ESTE INDOCAL CORRESPONDIENTE AL PERIODO DEL 01 AL 31 AGOSTO DE 2026. SEGUN FACTURA NCF: E450000027579, CUENTA NO. 17255297.VER ANEXOS.</t>
  </si>
  <si>
    <t>LIB. 2750-1 ORD. 854028</t>
  </si>
  <si>
    <t>AYUNTAMIENTO DEL MUNICIPIO DE SANTIAGO, PAGO SERVICIOS DE RECOGIDA DE BASURA EN LA OFICINA DE LA REGIONAL NORTE INDOCAL SANTIAGO, CORRESPONDIENTE AL MES DE SEPTIEMBRE 2026. NCF. B1500009619, INMUEBLE NO. 005337. VER ANEXOS.</t>
  </si>
  <si>
    <t>LIB. 2752-1 ORD. 854029</t>
  </si>
  <si>
    <t>AYUNTAMIENTO DEL MUNICIPIO DE SANTIAGO, PAGO SERVICIOS DE RECOGIDA DE BASURA DEL LABORATORIO DE LA REGIONAL NORTE INDOCAL SANTIAGO, CORRESPONDIENTE AL MES DE SEPTIEMBRE 2026. NCF. B1500009920, INMUEBLE NO. 022137 VER ANEXOS.</t>
  </si>
  <si>
    <t>LIB. 2754-1 ORD. 854030</t>
  </si>
  <si>
    <t>CORPORACION DE ACUEDUCTO Y ALCANTARILLADO DE SANTIAGO, PAGO SERVICIO SUMINISTRO DE AGUA DEL EDIFICIO DE LA REGIONAL NORTE INDOCAL SANTIAGO, CORRESPONDIENTE AL PERIODO DE FACTURACIÓN DESDE EL 31 DE JULIO 2026 HASTA EL 01 DE SEPTIEMBRE 2026, SEGÚN FACTURA NCF: B1500047016, CONTRATO NO. 01050136 VER ANEXOS.</t>
  </si>
  <si>
    <t>LIB. 2761-1 ORD. 854031</t>
  </si>
  <si>
    <t>COMPANIA DOMINICANA DE TELEFONOS C POR A, PAGO SERVICIOS TELEFÓNICOS UTILIZADOS POR ESTE INDOCAL, CORRESPONDIENTE AL 27 DE AGOSTO DEL 2026, SEGÚN FACTURA NO. 214 NCF: E450000152137. VER ANEXOS.</t>
  </si>
  <si>
    <t>LIB. 2763-1 ORD. 854032</t>
  </si>
  <si>
    <t>COMPANIA DOMINICANA DE TELEFONOS C POR A, PAGO SERVICIOS TELEFÓNICOS UTILIZADOS POR ESTE INDOCAL, CORRESPONDIENTE AL 27 DE AGOSTO DEL 2026, SEGÚN FACTURA NO. 4 NCF: E450000152262. CUENTA NO. 811070092, VER ANEXOS.</t>
  </si>
  <si>
    <t>LIB. 2838-1 ORD. 854033</t>
  </si>
  <si>
    <t>INDOCAL-PAGO VIATICOS OPERATIVOS VERIFICACION DE MEDIDORES CON ACOMPAÑAMIETO PARA COMBUSTIBLE ZONA ESTE Y NORTE AGOSTO  2026</t>
  </si>
  <si>
    <t>LIB. 2840-1 ORD. 854034</t>
  </si>
  <si>
    <t>INDOCAL-PAGO VIATICOS OPERATIVOS VERIFICACION DE MEDIDORES CON ACOMPAÑAMIETO PARA BALANZA CAMIONERA ZONA ESTE AGOSTO 2026</t>
  </si>
  <si>
    <t>LIB. 2842-1 ORD. 854035</t>
  </si>
  <si>
    <t>INDOCAL-PAGO VIATICOS VERIFICACION DE BALANZAS SURTIDORES  DE GLP EN LA  ZONA ESTE SEPTIEMBRE  2026</t>
  </si>
  <si>
    <t>LIB. 2845-1 ORD. 854036</t>
  </si>
  <si>
    <t>INDOCAL-PAGO VIATICOS CHARLA DE CALIDAD SIN FRONTERA PROMOVER EL PREMIO INDOCAL EN LA  ZONA NORTE SEPTIEMBRE 2026</t>
  </si>
  <si>
    <t>LIB. 2852-1 ORD. 854024</t>
  </si>
  <si>
    <t>INDOCAL- PAGO VIATICO CAPACITACION DE REGLAMENTACION TECNICO AGOSTO 2026</t>
  </si>
  <si>
    <t xml:space="preserve">DGII, PAGO IMPUESTOS DE IR-17 CORRESPONDIENTE A AGOSTO, SERVICIOS TECNICOS </t>
  </si>
  <si>
    <t>LIB. 2812-1 ORD. 854856</t>
  </si>
  <si>
    <t>INDOCAL- PAGO VIATICOS VERIFICACION DE METROLOGICA DISPENSADORES DE COMBUSTIBLE SEPTIEMBRE OCTUBRE 2026</t>
  </si>
  <si>
    <t>LIB. 2860-1 ORD. 854855</t>
  </si>
  <si>
    <t>INDOCAL-PAGO VIATICOS ADMINISTRATIVOS LLEVAR DOCUMENTOS AL ALMACEN DE LA REGIONAL  JULIO AGOSTO  2026</t>
  </si>
  <si>
    <t>LIB. 2726-1 ORD. 855674</t>
  </si>
  <si>
    <t>Centroxpert STE, SRL, PAGO COMPRA DE EQUIPOS INFORMÁTICOS PARA USO DE ESTE INDOCAL, SEGÚN FACTURA NCF:E450000000943. VER ANEXOS.</t>
  </si>
  <si>
    <t>LIB. 2862-1 ORD. 856559</t>
  </si>
  <si>
    <t>INDOCAL-PAGO VIATICOS OPERATIVOS EVALUACION DE BUENAS PRACTICAS DE HIGIENE VIGILANCIA  ZONA SUR, ESTE Y NORTE AGOSTO  2026</t>
  </si>
  <si>
    <t>LIB. 2864-1 ORD. 856558</t>
  </si>
  <si>
    <t>INDOCAL-PAGO VIATICOS OPERATIVOS EVALUACION DE BUENAS PRACTICAS DE HIGIENE VIGILANCIA EN LA ZONA ESTE Y NORTE SEPTIEMBRE  2026</t>
  </si>
  <si>
    <t xml:space="preserve">CARGO CHEQUE DEPOSITO DEVUELTO </t>
  </si>
  <si>
    <t>COMISION FONDO REPONIBLE</t>
  </si>
  <si>
    <t>COMISION SERVICIOS TECNICOS</t>
  </si>
  <si>
    <t xml:space="preserve"> NESTOR JULIO MATOS UREÑA</t>
  </si>
  <si>
    <t xml:space="preserve"> Director General</t>
  </si>
  <si>
    <t>YEVALYN MONTERO</t>
  </si>
  <si>
    <t>MARIA OGANDO</t>
  </si>
  <si>
    <t xml:space="preserve">Enc. de Contabilidad </t>
  </si>
  <si>
    <t xml:space="preserve">      Directora Financiera Interina</t>
  </si>
  <si>
    <t xml:space="preserve">RESUMEN DE  INGRESOS Y EGRESOS </t>
  </si>
  <si>
    <t>AL 30 DE SEPTIEMBRE  2026</t>
  </si>
  <si>
    <t>BALANCES POR CUENTA SEGÚN LIBRO DE TESORERIA AL 31/08/2026</t>
  </si>
  <si>
    <t>BALANCE MES ANTERIOR</t>
  </si>
  <si>
    <t xml:space="preserve">TOTAL DE INGRESO </t>
  </si>
  <si>
    <r>
      <rPr>
        <b/>
        <sz val="12"/>
        <rFont val="Calibri"/>
        <family val="2"/>
        <scheme val="minor"/>
      </rPr>
      <t>TOTAL DE GASTOS</t>
    </r>
    <r>
      <rPr>
        <sz val="12"/>
        <rFont val="Calibri"/>
        <family val="2"/>
        <scheme val="minor"/>
      </rPr>
      <t xml:space="preserve"> </t>
    </r>
  </si>
  <si>
    <t>SALDO</t>
  </si>
  <si>
    <t>DISPONIBLE</t>
  </si>
  <si>
    <t>DIFERENCIA</t>
  </si>
  <si>
    <t>SUBCTA DOLARES</t>
  </si>
  <si>
    <t>SUBCTA EURO</t>
  </si>
  <si>
    <t>CUENTA FONDO REPONIBLE INSTITUCIONAL 100</t>
  </si>
  <si>
    <t>SUBCUENTAS  FONDO 100</t>
  </si>
  <si>
    <t>SUBCUENTAS FONDO 102</t>
  </si>
  <si>
    <t>CUENTA DE SERVICIOS TECNICOS</t>
  </si>
  <si>
    <t>Elaborado por:</t>
  </si>
  <si>
    <t xml:space="preserve">Revisado por: </t>
  </si>
  <si>
    <t>NOTA: ESTE RESUMEN CONTEMPLA TODOS LOS INGRESOS Y GASTOS REALIZADO DESDE EL RNC: 430128317 A UN CORTE MENSUAL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</si>
</sst>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dd/mm/yyyy;@"/>
    <numFmt numFmtId="166" formatCode="_-* #,##0.00\ _€_-;\-* #,##0.00\ _€_-;_-* &quot;-&quot;??\ _€_-;_-@_-"/>
    <numFmt numFmtId="167" formatCode="&quot;RD$&quot;#,##0.00"/>
  </numFmts>
  <fonts count="28">
    <font>
      <sz val="11"/>
      <color theme="1"/>
      <name val="Calibri"/>
      <family val="2"/>
      <scheme val="minor"/>
    </font>
    <font>
      <sz val="11"/>
      <color theme="1"/>
      <name val="Calibri"/>
      <family val="2"/>
      <scheme val="minor"/>
    </font>
    <font>
      <sz val="14"/>
      <color theme="1"/>
      <name val="Calibri"/>
      <family val="2"/>
      <scheme val="minor"/>
    </font>
    <font>
      <sz val="20"/>
      <color theme="1"/>
      <name val="Calibri"/>
      <family val="2"/>
      <scheme val="minor"/>
    </font>
    <font>
      <sz val="12"/>
      <name val="Calibri"/>
      <family val="2"/>
      <scheme val="minor"/>
    </font>
    <font>
      <sz val="20"/>
      <name val="Calibri"/>
      <family val="2"/>
      <scheme val="minor"/>
    </font>
    <font>
      <sz val="14"/>
      <name val="Calibri"/>
      <family val="2"/>
      <scheme val="minor"/>
    </font>
    <font>
      <b/>
      <sz val="20"/>
      <color theme="1"/>
      <name val="Calibri"/>
      <family val="2"/>
      <scheme val="minor"/>
    </font>
    <font>
      <b/>
      <sz val="14"/>
      <color theme="1"/>
      <name val="Calibri"/>
      <family val="2"/>
      <scheme val="minor"/>
    </font>
    <font>
      <b/>
      <sz val="20"/>
      <name val="Calibri"/>
      <family val="2"/>
      <scheme val="minor"/>
    </font>
    <font>
      <b/>
      <sz val="20"/>
      <name val="Arial MT"/>
    </font>
    <font>
      <sz val="18"/>
      <color theme="1"/>
      <name val="Calibri"/>
      <family val="2"/>
    </font>
    <font>
      <sz val="18"/>
      <color rgb="FF000000"/>
      <name val="Calibri"/>
      <family val="2"/>
    </font>
    <font>
      <sz val="18"/>
      <name val="Calibri"/>
      <family val="2"/>
    </font>
    <font>
      <sz val="20"/>
      <name val="Arial MT"/>
      <family val="2"/>
    </font>
    <font>
      <b/>
      <sz val="22"/>
      <color theme="1"/>
      <name val="Calibri"/>
      <family val="2"/>
      <scheme val="minor"/>
    </font>
    <font>
      <b/>
      <sz val="36"/>
      <color theme="1"/>
      <name val="Calibri"/>
      <family val="2"/>
      <scheme val="minor"/>
    </font>
    <font>
      <b/>
      <sz val="28"/>
      <color theme="1"/>
      <name val="Calibri"/>
      <family val="2"/>
      <scheme val="minor"/>
    </font>
    <font>
      <sz val="20"/>
      <color rgb="FF000000"/>
      <name val="Calibri"/>
      <family val="2"/>
      <scheme val="minor"/>
    </font>
    <font>
      <sz val="14"/>
      <color rgb="FF000000"/>
      <name val="Calibri"/>
      <family val="2"/>
    </font>
    <font>
      <sz val="20"/>
      <color rgb="FF000000"/>
      <name val="Calibri"/>
      <family val="2"/>
    </font>
    <font>
      <sz val="12"/>
      <name val="Calibri"/>
      <family val="2"/>
    </font>
    <font>
      <sz val="20"/>
      <name val="Calibri"/>
      <family val="2"/>
    </font>
    <font>
      <b/>
      <sz val="12"/>
      <name val="Calibri"/>
      <family val="2"/>
      <scheme val="minor"/>
    </font>
    <font>
      <b/>
      <sz val="14"/>
      <name val="Calibri"/>
      <family val="2"/>
      <scheme val="minor"/>
    </font>
    <font>
      <sz val="20"/>
      <name val="Arial MT"/>
    </font>
    <font>
      <sz val="11"/>
      <name val="Calibri"/>
      <family val="2"/>
      <scheme val="minor"/>
    </font>
    <font>
      <sz val="20"/>
      <color rgb="FFFF0000"/>
      <name val="Calibri"/>
      <family val="2"/>
      <scheme val="minor"/>
    </font>
  </fonts>
  <fills count="3">
    <fill>
      <patternFill patternType="none"/>
    </fill>
    <fill>
      <patternFill patternType="gray125"/>
    </fill>
    <fill>
      <patternFill patternType="solid">
        <fgColor theme="0"/>
        <bgColor indexed="64"/>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thin">
        <color indexed="64"/>
      </top>
      <bottom/>
      <diagonal/>
    </border>
  </borders>
  <cellStyleXfs count="2">
    <xf numFmtId="0" fontId="0" fillId="0" borderId="0"/>
    <xf numFmtId="164" fontId="1" fillId="0" borderId="0" applyFont="0" applyFill="0" applyBorder="0" applyAlignment="0" applyProtection="0"/>
  </cellStyleXfs>
  <cellXfs count="144">
    <xf numFmtId="0" fontId="0" fillId="0" borderId="0" xfId="0"/>
    <xf numFmtId="14" fontId="2" fillId="0" borderId="0" xfId="0" applyNumberFormat="1" applyFont="1" applyAlignment="1">
      <alignment horizontal="left"/>
    </xf>
    <xf numFmtId="0" fontId="2" fillId="0" borderId="0" xfId="0" applyFont="1" applyAlignment="1">
      <alignment horizontal="center"/>
    </xf>
    <xf numFmtId="0" fontId="0" fillId="0" borderId="0" xfId="0" applyAlignment="1">
      <alignment wrapText="1"/>
    </xf>
    <xf numFmtId="164" fontId="0" fillId="0" borderId="0" xfId="1" applyFont="1" applyFill="1"/>
    <xf numFmtId="2" fontId="0" fillId="0" borderId="0" xfId="0" applyNumberFormat="1"/>
    <xf numFmtId="14" fontId="2" fillId="0" borderId="1" xfId="0" applyNumberFormat="1" applyFont="1" applyBorder="1" applyAlignment="1">
      <alignment horizontal="left"/>
    </xf>
    <xf numFmtId="12" fontId="2" fillId="0" borderId="2" xfId="1" applyNumberFormat="1" applyFont="1" applyFill="1" applyBorder="1" applyAlignment="1">
      <alignment horizontal="center"/>
    </xf>
    <xf numFmtId="0" fontId="3" fillId="0" borderId="2" xfId="0" applyFont="1" applyBorder="1" applyAlignment="1">
      <alignment horizontal="center" wrapText="1"/>
    </xf>
    <xf numFmtId="164" fontId="4" fillId="0" borderId="2" xfId="1" applyFont="1" applyFill="1" applyBorder="1" applyAlignment="1">
      <alignment horizontal="right"/>
    </xf>
    <xf numFmtId="164" fontId="5" fillId="0" borderId="2" xfId="1" applyFont="1" applyFill="1" applyBorder="1" applyAlignment="1">
      <alignment horizontal="right"/>
    </xf>
    <xf numFmtId="164" fontId="5" fillId="0" borderId="3" xfId="1" applyFont="1" applyFill="1" applyBorder="1" applyAlignment="1">
      <alignment horizontal="right"/>
    </xf>
    <xf numFmtId="2" fontId="5" fillId="0" borderId="0" xfId="1" applyNumberFormat="1" applyFont="1" applyFill="1" applyAlignment="1">
      <alignment horizontal="right"/>
    </xf>
    <xf numFmtId="164" fontId="3" fillId="0" borderId="0" xfId="1" applyFont="1" applyFill="1" applyBorder="1" applyAlignment="1">
      <alignment horizontal="center"/>
    </xf>
    <xf numFmtId="14" fontId="6" fillId="0" borderId="4" xfId="0" applyNumberFormat="1" applyFont="1" applyBorder="1" applyAlignment="1">
      <alignment horizontal="center"/>
    </xf>
    <xf numFmtId="14" fontId="6" fillId="0" borderId="0" xfId="0" applyNumberFormat="1" applyFont="1" applyAlignment="1">
      <alignment horizontal="center"/>
    </xf>
    <xf numFmtId="164" fontId="6" fillId="0" borderId="0" xfId="1" applyFont="1" applyFill="1" applyBorder="1" applyAlignment="1">
      <alignment horizontal="center"/>
    </xf>
    <xf numFmtId="14" fontId="6" fillId="0" borderId="5" xfId="0" applyNumberFormat="1" applyFont="1" applyBorder="1" applyAlignment="1">
      <alignment horizontal="center"/>
    </xf>
    <xf numFmtId="2" fontId="6" fillId="0" borderId="0" xfId="0" applyNumberFormat="1" applyFont="1" applyAlignment="1">
      <alignment horizontal="center"/>
    </xf>
    <xf numFmtId="0" fontId="7" fillId="0" borderId="4" xfId="0" applyFont="1" applyBorder="1" applyAlignment="1">
      <alignment horizontal="center"/>
    </xf>
    <xf numFmtId="0" fontId="7" fillId="0" borderId="0" xfId="0" applyFont="1" applyAlignment="1">
      <alignment horizontal="center"/>
    </xf>
    <xf numFmtId="164" fontId="7" fillId="0" borderId="0" xfId="1" applyFont="1" applyFill="1" applyBorder="1" applyAlignment="1">
      <alignment horizontal="center"/>
    </xf>
    <xf numFmtId="0" fontId="7" fillId="0" borderId="5" xfId="0" applyFont="1" applyBorder="1" applyAlignment="1">
      <alignment horizontal="center"/>
    </xf>
    <xf numFmtId="2" fontId="7" fillId="0" borderId="0" xfId="0" applyNumberFormat="1" applyFont="1" applyAlignment="1">
      <alignment horizontal="center"/>
    </xf>
    <xf numFmtId="0" fontId="7" fillId="0" borderId="0" xfId="0" applyFont="1"/>
    <xf numFmtId="0" fontId="7" fillId="0" borderId="4" xfId="0" applyFont="1" applyBorder="1" applyAlignment="1">
      <alignment horizontal="center" wrapText="1"/>
    </xf>
    <xf numFmtId="0" fontId="7" fillId="0" borderId="0" xfId="0" applyFont="1" applyAlignment="1">
      <alignment horizontal="center" wrapText="1"/>
    </xf>
    <xf numFmtId="164" fontId="7" fillId="0" borderId="0" xfId="1" applyFont="1" applyFill="1" applyBorder="1" applyAlignment="1">
      <alignment horizontal="center" wrapText="1"/>
    </xf>
    <xf numFmtId="0" fontId="7" fillId="0" borderId="5" xfId="0" applyFont="1" applyBorder="1" applyAlignment="1">
      <alignment horizontal="center" wrapText="1"/>
    </xf>
    <xf numFmtId="2" fontId="7" fillId="0" borderId="0" xfId="0" applyNumberFormat="1" applyFont="1" applyAlignment="1">
      <alignment horizontal="center" wrapText="1"/>
    </xf>
    <xf numFmtId="0" fontId="7" fillId="0" borderId="0" xfId="0" applyFont="1" applyAlignment="1">
      <alignment wrapText="1"/>
    </xf>
    <xf numFmtId="0" fontId="7" fillId="0" borderId="6" xfId="0" applyFont="1" applyBorder="1" applyAlignment="1">
      <alignment horizontal="center"/>
    </xf>
    <xf numFmtId="0" fontId="7" fillId="0" borderId="7" xfId="0" applyFont="1" applyBorder="1" applyAlignment="1">
      <alignment horizontal="center"/>
    </xf>
    <xf numFmtId="164" fontId="7" fillId="0" borderId="7" xfId="1" applyFont="1" applyFill="1" applyBorder="1" applyAlignment="1">
      <alignment horizontal="center"/>
    </xf>
    <xf numFmtId="0" fontId="7" fillId="0" borderId="8" xfId="0" applyFont="1" applyBorder="1" applyAlignment="1">
      <alignment horizontal="center"/>
    </xf>
    <xf numFmtId="14" fontId="8" fillId="0" borderId="9" xfId="0" applyNumberFormat="1" applyFont="1" applyBorder="1" applyAlignment="1">
      <alignment horizontal="left"/>
    </xf>
    <xf numFmtId="12" fontId="8" fillId="0" borderId="10" xfId="1" applyNumberFormat="1" applyFont="1" applyFill="1" applyBorder="1" applyAlignment="1">
      <alignment horizontal="center"/>
    </xf>
    <xf numFmtId="0" fontId="7" fillId="0" borderId="10" xfId="0" applyFont="1" applyBorder="1" applyAlignment="1">
      <alignment horizontal="center" wrapText="1"/>
    </xf>
    <xf numFmtId="164" fontId="4" fillId="0" borderId="10" xfId="1" applyFont="1" applyFill="1" applyBorder="1" applyAlignment="1">
      <alignment horizontal="right"/>
    </xf>
    <xf numFmtId="164" fontId="9" fillId="0" borderId="10" xfId="1" applyFont="1" applyFill="1" applyBorder="1" applyAlignment="1">
      <alignment horizontal="right"/>
    </xf>
    <xf numFmtId="164" fontId="7" fillId="0" borderId="11" xfId="1" applyFont="1" applyFill="1" applyBorder="1" applyAlignment="1">
      <alignment horizontal="center" wrapText="1"/>
    </xf>
    <xf numFmtId="2" fontId="7" fillId="0" borderId="0" xfId="1" applyNumberFormat="1" applyFont="1" applyFill="1" applyBorder="1" applyAlignment="1">
      <alignment horizontal="center" wrapText="1"/>
    </xf>
    <xf numFmtId="14" fontId="9" fillId="0" borderId="12" xfId="0" applyNumberFormat="1"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164" fontId="9" fillId="0" borderId="15" xfId="1" applyFont="1" applyFill="1" applyBorder="1" applyAlignment="1">
      <alignment horizontal="center" vertical="center" wrapText="1"/>
    </xf>
    <xf numFmtId="164" fontId="10" fillId="0" borderId="16" xfId="1" applyFont="1" applyFill="1" applyBorder="1" applyAlignment="1">
      <alignment horizontal="center"/>
    </xf>
    <xf numFmtId="2" fontId="10" fillId="0" borderId="0" xfId="1" applyNumberFormat="1" applyFont="1" applyFill="1" applyBorder="1" applyAlignment="1">
      <alignment horizontal="right"/>
    </xf>
    <xf numFmtId="43" fontId="0" fillId="0" borderId="0" xfId="0" applyNumberFormat="1"/>
    <xf numFmtId="14" fontId="11" fillId="2" borderId="13" xfId="0" applyNumberFormat="1" applyFont="1" applyFill="1" applyBorder="1" applyAlignment="1">
      <alignment vertical="center" wrapText="1"/>
    </xf>
    <xf numFmtId="0" fontId="12" fillId="0" borderId="13" xfId="0" applyFont="1" applyBorder="1" applyAlignment="1">
      <alignment vertical="center" wrapText="1"/>
    </xf>
    <xf numFmtId="0" fontId="13" fillId="0" borderId="13" xfId="0" applyFont="1" applyBorder="1" applyAlignment="1">
      <alignment wrapText="1"/>
    </xf>
    <xf numFmtId="43" fontId="12" fillId="0" borderId="13" xfId="0" applyNumberFormat="1" applyFont="1" applyBorder="1" applyAlignment="1">
      <alignment horizontal="right"/>
    </xf>
    <xf numFmtId="43" fontId="12" fillId="2" borderId="13" xfId="0" applyNumberFormat="1" applyFont="1" applyFill="1" applyBorder="1" applyAlignment="1">
      <alignment horizontal="right" vertical="center" wrapText="1"/>
    </xf>
    <xf numFmtId="43" fontId="14" fillId="0" borderId="0" xfId="1" applyNumberFormat="1" applyFont="1" applyFill="1" applyBorder="1" applyAlignment="1">
      <alignment horizontal="right"/>
    </xf>
    <xf numFmtId="164" fontId="9" fillId="0" borderId="0" xfId="1" quotePrefix="1" applyFont="1" applyFill="1" applyBorder="1" applyAlignment="1">
      <alignment horizontal="right"/>
    </xf>
    <xf numFmtId="14" fontId="3" fillId="0" borderId="13" xfId="0" applyNumberFormat="1" applyFont="1" applyBorder="1" applyAlignment="1">
      <alignment horizontal="center"/>
    </xf>
    <xf numFmtId="12" fontId="7" fillId="0" borderId="13" xfId="1" applyNumberFormat="1" applyFont="1" applyFill="1" applyBorder="1" applyAlignment="1">
      <alignment horizontal="center"/>
    </xf>
    <xf numFmtId="0" fontId="3" fillId="0" borderId="13" xfId="0" applyFont="1" applyBorder="1" applyAlignment="1">
      <alignment horizontal="center" wrapText="1"/>
    </xf>
    <xf numFmtId="164" fontId="10" fillId="0" borderId="13" xfId="1" applyFont="1" applyFill="1" applyBorder="1" applyAlignment="1">
      <alignment horizontal="center"/>
    </xf>
    <xf numFmtId="164" fontId="15" fillId="0" borderId="13" xfId="1" applyFont="1" applyFill="1" applyBorder="1" applyAlignment="1">
      <alignment horizontal="center"/>
    </xf>
    <xf numFmtId="164" fontId="7" fillId="0" borderId="0" xfId="1" applyFont="1" applyFill="1" applyBorder="1" applyAlignment="1">
      <alignment horizontal="center"/>
    </xf>
    <xf numFmtId="164" fontId="0" fillId="0" borderId="0" xfId="0" applyNumberFormat="1"/>
    <xf numFmtId="14" fontId="3" fillId="0" borderId="4" xfId="0" applyNumberFormat="1" applyFont="1" applyBorder="1" applyAlignment="1">
      <alignment horizontal="center"/>
    </xf>
    <xf numFmtId="12" fontId="7" fillId="0" borderId="0" xfId="1" applyNumberFormat="1" applyFont="1" applyFill="1" applyBorder="1" applyAlignment="1">
      <alignment horizontal="center"/>
    </xf>
    <xf numFmtId="0" fontId="3" fillId="0" borderId="0" xfId="0" applyFont="1" applyAlignment="1">
      <alignment horizontal="center" wrapText="1"/>
    </xf>
    <xf numFmtId="164" fontId="4" fillId="0" borderId="0" xfId="1" applyFont="1" applyFill="1" applyBorder="1" applyAlignment="1">
      <alignment horizontal="right"/>
    </xf>
    <xf numFmtId="164" fontId="5" fillId="0" borderId="0" xfId="1" applyFont="1" applyFill="1" applyBorder="1" applyAlignment="1">
      <alignment horizontal="right"/>
    </xf>
    <xf numFmtId="164" fontId="7" fillId="0" borderId="5" xfId="1" applyFont="1" applyFill="1" applyBorder="1" applyAlignment="1">
      <alignment horizontal="center"/>
    </xf>
    <xf numFmtId="2" fontId="7" fillId="0" borderId="0" xfId="1" applyNumberFormat="1" applyFont="1" applyFill="1" applyBorder="1" applyAlignment="1">
      <alignment horizontal="center"/>
    </xf>
    <xf numFmtId="2" fontId="16" fillId="0" borderId="0" xfId="0" applyNumberFormat="1" applyFont="1" applyAlignment="1">
      <alignment horizontal="center"/>
    </xf>
    <xf numFmtId="0" fontId="16" fillId="0" borderId="4" xfId="0" applyFont="1" applyBorder="1" applyAlignment="1">
      <alignment horizontal="center"/>
    </xf>
    <xf numFmtId="0" fontId="16" fillId="0" borderId="0" xfId="0" applyFont="1" applyAlignment="1">
      <alignment horizontal="center"/>
    </xf>
    <xf numFmtId="164" fontId="16" fillId="0" borderId="0" xfId="1" applyFont="1" applyFill="1" applyBorder="1" applyAlignment="1">
      <alignment horizontal="center"/>
    </xf>
    <xf numFmtId="0" fontId="16" fillId="0" borderId="5" xfId="0" applyFont="1" applyBorder="1" applyAlignment="1">
      <alignment horizontal="center"/>
    </xf>
    <xf numFmtId="12" fontId="3" fillId="0" borderId="0" xfId="1" applyNumberFormat="1" applyFont="1" applyFill="1" applyBorder="1" applyAlignment="1">
      <alignment horizontal="center" wrapText="1"/>
    </xf>
    <xf numFmtId="164" fontId="3" fillId="0" borderId="5" xfId="1" applyFont="1" applyFill="1" applyBorder="1" applyAlignment="1">
      <alignment horizontal="center"/>
    </xf>
    <xf numFmtId="2" fontId="3" fillId="0" borderId="0" xfId="1" applyNumberFormat="1" applyFont="1" applyFill="1" applyBorder="1" applyAlignment="1">
      <alignment horizontal="center"/>
    </xf>
    <xf numFmtId="0" fontId="17" fillId="0" borderId="17" xfId="0" applyFont="1" applyBorder="1" applyAlignment="1">
      <alignment horizontal="center"/>
    </xf>
    <xf numFmtId="0" fontId="17" fillId="0" borderId="18" xfId="0" applyFont="1" applyBorder="1" applyAlignment="1">
      <alignment horizontal="center"/>
    </xf>
    <xf numFmtId="0" fontId="3" fillId="0" borderId="18" xfId="0" applyFont="1" applyBorder="1" applyAlignment="1">
      <alignment horizontal="center" wrapText="1"/>
    </xf>
    <xf numFmtId="164" fontId="4" fillId="0" borderId="18" xfId="1" applyFont="1" applyFill="1" applyBorder="1" applyAlignment="1">
      <alignment horizontal="right"/>
    </xf>
    <xf numFmtId="164" fontId="17" fillId="0" borderId="18" xfId="1" applyFont="1" applyFill="1" applyBorder="1" applyAlignment="1">
      <alignment horizontal="center" wrapText="1"/>
    </xf>
    <xf numFmtId="0" fontId="17" fillId="0" borderId="19" xfId="0" applyFont="1" applyBorder="1" applyAlignment="1">
      <alignment horizontal="center" wrapText="1"/>
    </xf>
    <xf numFmtId="2" fontId="17" fillId="0" borderId="0" xfId="0" applyNumberFormat="1" applyFont="1" applyAlignment="1">
      <alignment horizontal="center" wrapText="1"/>
    </xf>
    <xf numFmtId="14" fontId="5" fillId="0" borderId="0" xfId="0" applyNumberFormat="1" applyFont="1" applyAlignment="1">
      <alignment horizontal="center"/>
    </xf>
    <xf numFmtId="0" fontId="18" fillId="0" borderId="0" xfId="0" applyFont="1" applyAlignment="1">
      <alignment horizontal="center" vertical="center" wrapText="1"/>
    </xf>
    <xf numFmtId="164" fontId="10" fillId="0" borderId="0" xfId="1" applyFont="1" applyFill="1" applyBorder="1" applyAlignment="1">
      <alignment horizontal="right"/>
    </xf>
    <xf numFmtId="164" fontId="9" fillId="0" borderId="0" xfId="1" applyFont="1" applyFill="1" applyBorder="1" applyAlignment="1">
      <alignment horizontal="center" wrapText="1"/>
    </xf>
    <xf numFmtId="2" fontId="9" fillId="0" borderId="0" xfId="1" applyNumberFormat="1" applyFont="1" applyFill="1" applyBorder="1" applyAlignment="1">
      <alignment horizontal="center" wrapText="1"/>
    </xf>
    <xf numFmtId="14" fontId="19" fillId="0" borderId="0" xfId="0" applyNumberFormat="1" applyFont="1" applyAlignment="1">
      <alignment horizontal="center"/>
    </xf>
    <xf numFmtId="12" fontId="19" fillId="0" borderId="0" xfId="0" applyNumberFormat="1" applyFont="1" applyAlignment="1">
      <alignment horizontal="center"/>
    </xf>
    <xf numFmtId="14" fontId="20" fillId="0" borderId="0" xfId="0" applyNumberFormat="1" applyFont="1" applyAlignment="1">
      <alignment horizontal="center" wrapText="1"/>
    </xf>
    <xf numFmtId="164" fontId="21" fillId="0" borderId="0" xfId="1" applyFont="1" applyFill="1" applyAlignment="1">
      <alignment horizontal="right"/>
    </xf>
    <xf numFmtId="164" fontId="22" fillId="0" borderId="0" xfId="1" applyFont="1" applyFill="1" applyAlignment="1">
      <alignment horizontal="right"/>
    </xf>
    <xf numFmtId="2" fontId="22" fillId="0" borderId="0" xfId="1" applyNumberFormat="1" applyFont="1" applyFill="1" applyAlignment="1">
      <alignment horizontal="right"/>
    </xf>
    <xf numFmtId="164" fontId="20" fillId="0" borderId="0" xfId="1" applyFont="1" applyFill="1" applyBorder="1" applyAlignment="1">
      <alignment horizontal="left"/>
    </xf>
    <xf numFmtId="164" fontId="7" fillId="0" borderId="0" xfId="1" applyFont="1" applyFill="1" applyAlignment="1">
      <alignment horizontal="center" wrapText="1"/>
    </xf>
    <xf numFmtId="14" fontId="8" fillId="0" borderId="0" xfId="0" applyNumberFormat="1" applyFont="1" applyAlignment="1">
      <alignment horizontal="center" wrapText="1"/>
    </xf>
    <xf numFmtId="12" fontId="8" fillId="0" borderId="0" xfId="0" applyNumberFormat="1" applyFont="1" applyAlignment="1">
      <alignment horizontal="center" wrapText="1"/>
    </xf>
    <xf numFmtId="0" fontId="7" fillId="0" borderId="0" xfId="0" applyFont="1" applyAlignment="1">
      <alignment horizontal="center" wrapText="1"/>
    </xf>
    <xf numFmtId="164" fontId="4" fillId="0" borderId="0" xfId="1" applyFont="1" applyFill="1" applyBorder="1" applyAlignment="1">
      <alignment horizontal="right" wrapText="1"/>
    </xf>
    <xf numFmtId="164" fontId="9" fillId="0" borderId="0" xfId="1" applyFont="1" applyFill="1" applyBorder="1" applyAlignment="1">
      <alignment horizontal="right" wrapText="1"/>
    </xf>
    <xf numFmtId="2" fontId="9" fillId="0" borderId="0" xfId="1" applyNumberFormat="1" applyFont="1" applyFill="1" applyBorder="1" applyAlignment="1">
      <alignment horizontal="right" wrapText="1"/>
    </xf>
    <xf numFmtId="164" fontId="7" fillId="0" borderId="0" xfId="1" applyFont="1" applyFill="1" applyBorder="1" applyAlignment="1">
      <alignment horizontal="center" wrapText="1"/>
    </xf>
    <xf numFmtId="14" fontId="8" fillId="0" borderId="20" xfId="0" applyNumberFormat="1" applyFont="1" applyBorder="1" applyAlignment="1">
      <alignment horizontal="center" vertical="center" wrapText="1"/>
    </xf>
    <xf numFmtId="165" fontId="8" fillId="0" borderId="20" xfId="0" applyNumberFormat="1" applyFont="1" applyBorder="1" applyAlignment="1">
      <alignment horizontal="center" vertical="center" wrapText="1"/>
    </xf>
    <xf numFmtId="164" fontId="8" fillId="0" borderId="20" xfId="1" applyFont="1" applyFill="1" applyBorder="1" applyAlignment="1">
      <alignment horizontal="center" vertical="center" wrapText="1"/>
    </xf>
    <xf numFmtId="14" fontId="24" fillId="0" borderId="20" xfId="0" applyNumberFormat="1" applyFont="1" applyBorder="1" applyAlignment="1">
      <alignment horizontal="center" wrapText="1"/>
    </xf>
    <xf numFmtId="4" fontId="25" fillId="0" borderId="20" xfId="0" applyNumberFormat="1" applyFont="1" applyBorder="1" applyAlignment="1">
      <alignment horizontal="center"/>
    </xf>
    <xf numFmtId="4" fontId="25" fillId="0" borderId="20" xfId="0" applyNumberFormat="1" applyFont="1" applyBorder="1" applyAlignment="1">
      <alignment horizontal="center" wrapText="1"/>
    </xf>
    <xf numFmtId="4" fontId="25" fillId="0" borderId="19" xfId="0" applyNumberFormat="1" applyFont="1" applyBorder="1" applyAlignment="1">
      <alignment horizontal="center"/>
    </xf>
    <xf numFmtId="164" fontId="25" fillId="0" borderId="20" xfId="1" applyFont="1" applyFill="1" applyBorder="1" applyAlignment="1">
      <alignment horizontal="center"/>
    </xf>
    <xf numFmtId="0" fontId="26" fillId="0" borderId="0" xfId="0" applyFont="1"/>
    <xf numFmtId="4" fontId="26" fillId="0" borderId="0" xfId="0" applyNumberFormat="1" applyFont="1"/>
    <xf numFmtId="4" fontId="0" fillId="0" borderId="0" xfId="0" applyNumberFormat="1"/>
    <xf numFmtId="14" fontId="6" fillId="0" borderId="20" xfId="0" applyNumberFormat="1" applyFont="1" applyBorder="1" applyAlignment="1">
      <alignment horizontal="center" wrapText="1" shrinkToFit="1"/>
    </xf>
    <xf numFmtId="4" fontId="10" fillId="0" borderId="21" xfId="0" applyNumberFormat="1" applyFont="1" applyBorder="1" applyAlignment="1">
      <alignment horizontal="center"/>
    </xf>
    <xf numFmtId="4" fontId="10" fillId="0" borderId="21" xfId="0" applyNumberFormat="1" applyFont="1" applyBorder="1" applyAlignment="1">
      <alignment horizontal="center" wrapText="1"/>
    </xf>
    <xf numFmtId="4" fontId="10" fillId="0" borderId="20" xfId="0" applyNumberFormat="1" applyFont="1" applyBorder="1" applyAlignment="1">
      <alignment horizontal="center"/>
    </xf>
    <xf numFmtId="14" fontId="6" fillId="0" borderId="0" xfId="0" applyNumberFormat="1" applyFont="1" applyAlignment="1">
      <alignment horizontal="center" wrapText="1" shrinkToFit="1"/>
    </xf>
    <xf numFmtId="164" fontId="24" fillId="0" borderId="0" xfId="1" applyFont="1" applyFill="1" applyBorder="1" applyAlignment="1">
      <alignment horizontal="center" wrapText="1"/>
    </xf>
    <xf numFmtId="166" fontId="0" fillId="0" borderId="0" xfId="0" applyNumberFormat="1"/>
    <xf numFmtId="14" fontId="2" fillId="0" borderId="0" xfId="0" applyNumberFormat="1" applyFont="1"/>
    <xf numFmtId="12" fontId="2" fillId="0" borderId="0" xfId="1" applyNumberFormat="1" applyFont="1" applyFill="1" applyAlignment="1"/>
    <xf numFmtId="167" fontId="9" fillId="0" borderId="0" xfId="0" applyNumberFormat="1" applyFont="1" applyAlignment="1">
      <alignment wrapText="1"/>
    </xf>
    <xf numFmtId="164" fontId="5" fillId="0" borderId="0" xfId="1" applyFont="1" applyFill="1" applyAlignment="1">
      <alignment horizontal="right"/>
    </xf>
    <xf numFmtId="14" fontId="2" fillId="0" borderId="0" xfId="0" applyNumberFormat="1" applyFont="1" applyAlignment="1">
      <alignment horizontal="center"/>
    </xf>
    <xf numFmtId="12" fontId="2" fillId="0" borderId="0" xfId="1" applyNumberFormat="1" applyFont="1" applyFill="1" applyAlignment="1">
      <alignment horizontal="center"/>
    </xf>
    <xf numFmtId="4" fontId="7" fillId="0" borderId="0" xfId="0" applyNumberFormat="1" applyFont="1"/>
    <xf numFmtId="4" fontId="25" fillId="0" borderId="0" xfId="0" applyNumberFormat="1" applyFont="1" applyAlignment="1">
      <alignment horizontal="center" wrapText="1"/>
    </xf>
    <xf numFmtId="164" fontId="4" fillId="0" borderId="0" xfId="1" applyFont="1" applyFill="1" applyAlignment="1">
      <alignment horizontal="right"/>
    </xf>
    <xf numFmtId="165" fontId="8" fillId="0" borderId="7" xfId="1" applyNumberFormat="1" applyFont="1" applyFill="1" applyBorder="1" applyAlignment="1">
      <alignment horizontal="center"/>
    </xf>
    <xf numFmtId="164" fontId="27" fillId="0" borderId="0" xfId="1" applyFont="1" applyFill="1" applyAlignment="1">
      <alignment horizontal="center" wrapText="1"/>
    </xf>
    <xf numFmtId="164" fontId="9" fillId="0" borderId="7" xfId="1" applyFont="1" applyFill="1" applyBorder="1" applyAlignment="1">
      <alignment horizontal="right"/>
    </xf>
    <xf numFmtId="164" fontId="5" fillId="0" borderId="7" xfId="1" applyFont="1" applyFill="1" applyBorder="1" applyAlignment="1">
      <alignment horizontal="right"/>
    </xf>
    <xf numFmtId="2" fontId="5" fillId="0" borderId="0" xfId="1" applyNumberFormat="1" applyFont="1" applyFill="1" applyBorder="1" applyAlignment="1">
      <alignment horizontal="right"/>
    </xf>
    <xf numFmtId="0" fontId="7" fillId="0" borderId="22" xfId="0" applyFont="1" applyBorder="1" applyAlignment="1">
      <alignment horizontal="center"/>
    </xf>
    <xf numFmtId="164" fontId="3" fillId="0" borderId="0" xfId="0" applyNumberFormat="1" applyFont="1" applyAlignment="1">
      <alignment horizontal="center" wrapText="1"/>
    </xf>
    <xf numFmtId="12" fontId="2" fillId="0" borderId="0" xfId="1" applyNumberFormat="1" applyFont="1" applyFill="1" applyBorder="1" applyAlignment="1">
      <alignment horizontal="center"/>
    </xf>
    <xf numFmtId="0" fontId="3" fillId="0" borderId="0" xfId="0" applyFont="1" applyAlignment="1">
      <alignment horizontal="center"/>
    </xf>
    <xf numFmtId="165" fontId="9" fillId="0" borderId="0" xfId="0" applyNumberFormat="1" applyFont="1" applyAlignment="1">
      <alignment horizontal="center" wrapText="1" shrinkToFit="1"/>
    </xf>
    <xf numFmtId="165" fontId="9" fillId="0" borderId="0" xfId="0" applyNumberFormat="1" applyFont="1" applyAlignment="1">
      <alignment wrapText="1" shrinkToFit="1"/>
    </xf>
    <xf numFmtId="14" fontId="0" fillId="0" borderId="0" xfId="0" applyNumberFormat="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jpeg"/><Relationship Id="rId1" Type="http://schemas.openxmlformats.org/officeDocument/2006/relationships/hyperlink" Target="http://es.wikipedia.org/wiki/Escudo_de_la_Rep%C3%BAblica_Dominicana" TargetMode="External"/></Relationships>
</file>

<file path=xl/drawings/drawing1.xml><?xml version="1.0" encoding="utf-8"?>
<xdr:wsDr xmlns:xdr="http://schemas.openxmlformats.org/drawingml/2006/spreadsheetDrawing" xmlns:a="http://schemas.openxmlformats.org/drawingml/2006/main">
  <xdr:oneCellAnchor>
    <xdr:from>
      <xdr:col>1</xdr:col>
      <xdr:colOff>190500</xdr:colOff>
      <xdr:row>1</xdr:row>
      <xdr:rowOff>261940</xdr:rowOff>
    </xdr:from>
    <xdr:ext cx="2705100" cy="2253394"/>
    <xdr:pic>
      <xdr:nvPicPr>
        <xdr:cNvPr id="2" name="irc_ilrp_i" descr="https://encrypted-tbn3.gstatic.com/images?q=tbn:ANd9GcTUimHI2VI0YhVB0qIvj0gUM4AjjNL0i8TDffATlh4o7Sq3ZUz5Jg">
          <a:hlinkClick xmlns:r="http://schemas.openxmlformats.org/officeDocument/2006/relationships" r:id="rId1"/>
          <a:extLst>
            <a:ext uri="{FF2B5EF4-FFF2-40B4-BE49-F238E27FC236}">
              <a16:creationId xmlns:a16="http://schemas.microsoft.com/office/drawing/2014/main" id="{6CD74EB0-EEBC-432E-8EAE-70E6B098E2C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0" y="509590"/>
          <a:ext cx="2705100" cy="22533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1990725</xdr:colOff>
      <xdr:row>2</xdr:row>
      <xdr:rowOff>133350</xdr:rowOff>
    </xdr:from>
    <xdr:ext cx="2457450" cy="1885950"/>
    <xdr:pic>
      <xdr:nvPicPr>
        <xdr:cNvPr id="3" name="3 Imagen" descr="C:\Users\pchavez\AppData\Local\Microsoft\Windows\Temporary Internet Files\Content.Outlook\AP5840X9\Logo INDOCAL.jpg">
          <a:extLst>
            <a:ext uri="{FF2B5EF4-FFF2-40B4-BE49-F238E27FC236}">
              <a16:creationId xmlns:a16="http://schemas.microsoft.com/office/drawing/2014/main" id="{E7B4765E-D8EC-47EB-B4D1-1820B1A3511C}"/>
            </a:ext>
            <a:ext uri="{147F2762-F138-4A5C-976F-8EAC2B608ADB}">
              <a16:predDERef xmlns:a16="http://schemas.microsoft.com/office/drawing/2014/main" pred="{7F487557-9F16-4836-8944-580CA4427B3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135100" y="714375"/>
          <a:ext cx="2457450" cy="1885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1636044</xdr:colOff>
      <xdr:row>518</xdr:row>
      <xdr:rowOff>76200</xdr:rowOff>
    </xdr:from>
    <xdr:ext cx="2618456" cy="1562100"/>
    <xdr:pic>
      <xdr:nvPicPr>
        <xdr:cNvPr id="4" name="3 Imagen" descr="C:\Users\pchavez\AppData\Local\Microsoft\Windows\Temporary Internet Files\Content.Outlook\AP5840X9\Logo INDOCAL.jpg">
          <a:extLst>
            <a:ext uri="{FF2B5EF4-FFF2-40B4-BE49-F238E27FC236}">
              <a16:creationId xmlns:a16="http://schemas.microsoft.com/office/drawing/2014/main" id="{E0B1B4BE-DF3A-49EF-A065-E351859901DE}"/>
            </a:ext>
            <a:ext uri="{147F2762-F138-4A5C-976F-8EAC2B608ADB}">
              <a16:predDERef xmlns:a16="http://schemas.microsoft.com/office/drawing/2014/main" pred="{5DD027DE-549F-4C56-A8BA-6DA76711D53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5933069" y="248916825"/>
          <a:ext cx="2618456" cy="156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538162</xdr:colOff>
      <xdr:row>518</xdr:row>
      <xdr:rowOff>0</xdr:rowOff>
    </xdr:from>
    <xdr:ext cx="3197225" cy="1978025"/>
    <xdr:pic>
      <xdr:nvPicPr>
        <xdr:cNvPr id="5" name="irc_ilrp_i" descr="https://encrypted-tbn3.gstatic.com/images?q=tbn:ANd9GcTUimHI2VI0YhVB0qIvj0gUM4AjjNL0i8TDffATlh4o7Sq3ZUz5Jg">
          <a:hlinkClick xmlns:r="http://schemas.openxmlformats.org/officeDocument/2006/relationships" r:id="rId1"/>
          <a:extLst>
            <a:ext uri="{FF2B5EF4-FFF2-40B4-BE49-F238E27FC236}">
              <a16:creationId xmlns:a16="http://schemas.microsoft.com/office/drawing/2014/main" id="{B59DD4D8-A473-4C79-BD92-1270E231B75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0162" y="248840625"/>
          <a:ext cx="3197225" cy="1978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indocal.sharepoint.com/sites/contabilidad/Documentos%20compartidos/Compartida/CONTABILIDAD/CARPETA%202026/INFORME%20PARA%20LA%20OAI/LIBRO%20DE%20INGRESO%20E%20EGRESOS%20ENERO%20-%20DICIEMBRE%202026.xlsx" TargetMode="External"/><Relationship Id="rId1" Type="http://schemas.openxmlformats.org/officeDocument/2006/relationships/externalLinkPath" Target="https://indocal.sharepoint.com/sites/contabilidad/Documentos%20compartidos/Compartida/CONTABILIDAD/CARPETA%202026/INFORME%20PARA%20LA%20OAI/LIBRO%20DE%20INGRESO%20E%20EGRESOS%20ENERO%20-%20DICIEMBRE%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EBRERO 2026 (2)"/>
      <sheetName val="DICIIEMBRE 2025"/>
      <sheetName val="ENERO 2026"/>
      <sheetName val="FEBRERO 2026"/>
      <sheetName val="MARZO 2026"/>
      <sheetName val="ABRIL 2026"/>
      <sheetName val="MAYO 2026"/>
      <sheetName val="JUNIO 2026"/>
      <sheetName val="JULIO 2026"/>
      <sheetName val="AGOSTO 2026 "/>
      <sheetName val="Hoja1"/>
      <sheetName val="SEPTIEMBRE 2026-1"/>
    </sheetNames>
    <sheetDataSet>
      <sheetData sheetId="0"/>
      <sheetData sheetId="1"/>
      <sheetData sheetId="2"/>
      <sheetData sheetId="3"/>
      <sheetData sheetId="4"/>
      <sheetData sheetId="5"/>
      <sheetData sheetId="6"/>
      <sheetData sheetId="7"/>
      <sheetData sheetId="8"/>
      <sheetData sheetId="9">
        <row r="607">
          <cell r="G607">
            <v>162643764.43900016</v>
          </cell>
        </row>
        <row r="633">
          <cell r="G633">
            <v>476639.09</v>
          </cell>
        </row>
        <row r="635">
          <cell r="G635">
            <v>95642.84</v>
          </cell>
        </row>
        <row r="636">
          <cell r="G636">
            <v>41446077.829999998</v>
          </cell>
        </row>
        <row r="637">
          <cell r="G637">
            <v>114655053.11999999</v>
          </cell>
        </row>
        <row r="638">
          <cell r="G638">
            <v>5970351.5599999996</v>
          </cell>
        </row>
      </sheetData>
      <sheetData sheetId="10"/>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DD38A-2C2C-4603-82E4-F11819A04397}">
  <sheetPr>
    <pageSetUpPr fitToPage="1"/>
  </sheetPr>
  <dimension ref="B1:P546"/>
  <sheetViews>
    <sheetView tabSelected="1" zoomScale="90" zoomScaleNormal="90" workbookViewId="0">
      <selection activeCell="B523" sqref="B523:I523"/>
    </sheetView>
  </sheetViews>
  <sheetFormatPr baseColWidth="10" defaultColWidth="11.42578125" defaultRowHeight="15"/>
  <cols>
    <col min="2" max="2" width="22.42578125" style="143" customWidth="1"/>
    <col min="3" max="3" width="36.7109375" customWidth="1"/>
    <col min="4" max="4" width="75.7109375" style="3" customWidth="1"/>
    <col min="5" max="5" width="35.85546875" customWidth="1"/>
    <col min="6" max="6" width="32.28515625" bestFit="1" customWidth="1"/>
    <col min="7" max="7" width="45.42578125" customWidth="1"/>
    <col min="8" max="8" width="35.140625" customWidth="1"/>
    <col min="9" max="9" width="27.28515625" bestFit="1" customWidth="1"/>
    <col min="10" max="10" width="30.5703125" customWidth="1"/>
  </cols>
  <sheetData>
    <row r="1" spans="2:15" ht="19.5" thickBot="1">
      <c r="B1" s="1"/>
      <c r="C1" s="2"/>
      <c r="F1" s="4"/>
      <c r="H1" s="5"/>
    </row>
    <row r="2" spans="2:15" ht="26.25">
      <c r="B2" s="6"/>
      <c r="C2" s="7"/>
      <c r="D2" s="8"/>
      <c r="E2" s="9"/>
      <c r="F2" s="10"/>
      <c r="G2" s="11"/>
      <c r="H2" s="12"/>
      <c r="I2" s="13"/>
      <c r="J2" s="13"/>
      <c r="K2" s="13"/>
      <c r="L2" s="13"/>
      <c r="M2" s="13"/>
      <c r="N2" s="13"/>
      <c r="O2" s="13"/>
    </row>
    <row r="3" spans="2:15" ht="26.25">
      <c r="B3" s="14"/>
      <c r="C3" s="15"/>
      <c r="D3" s="15"/>
      <c r="E3" s="15"/>
      <c r="F3" s="16"/>
      <c r="G3" s="17"/>
      <c r="H3" s="18"/>
      <c r="I3" s="13"/>
      <c r="J3" s="13"/>
      <c r="K3" s="13"/>
      <c r="L3" s="13"/>
      <c r="M3" s="13"/>
      <c r="N3" s="13"/>
      <c r="O3" s="13"/>
    </row>
    <row r="4" spans="2:15" ht="26.25">
      <c r="B4" s="19" t="s">
        <v>0</v>
      </c>
      <c r="C4" s="20"/>
      <c r="D4" s="20"/>
      <c r="E4" s="20"/>
      <c r="F4" s="21"/>
      <c r="G4" s="22"/>
      <c r="H4" s="23"/>
      <c r="I4" s="24"/>
      <c r="J4" s="24"/>
      <c r="K4" s="24"/>
      <c r="L4" s="24"/>
      <c r="M4" s="24"/>
      <c r="N4" s="24"/>
      <c r="O4" s="24"/>
    </row>
    <row r="5" spans="2:15" ht="26.25">
      <c r="B5" s="25" t="s">
        <v>1</v>
      </c>
      <c r="C5" s="26"/>
      <c r="D5" s="26"/>
      <c r="E5" s="26"/>
      <c r="F5" s="27"/>
      <c r="G5" s="28"/>
      <c r="H5" s="29"/>
      <c r="I5" s="30"/>
      <c r="J5" s="30"/>
      <c r="K5" s="30"/>
      <c r="L5" s="30"/>
      <c r="M5" s="30"/>
      <c r="N5" s="30"/>
      <c r="O5" s="30"/>
    </row>
    <row r="6" spans="2:15" ht="26.25">
      <c r="B6" s="19" t="s">
        <v>2</v>
      </c>
      <c r="C6" s="20"/>
      <c r="D6" s="20"/>
      <c r="E6" s="20"/>
      <c r="F6" s="21"/>
      <c r="G6" s="22"/>
      <c r="H6" s="23"/>
      <c r="I6" s="24"/>
      <c r="J6" s="24"/>
      <c r="K6" s="24"/>
      <c r="L6" s="24"/>
      <c r="M6" s="24"/>
      <c r="N6" s="24"/>
      <c r="O6" s="24"/>
    </row>
    <row r="7" spans="2:15" ht="26.25">
      <c r="B7" s="19" t="s">
        <v>3</v>
      </c>
      <c r="C7" s="20"/>
      <c r="D7" s="20"/>
      <c r="E7" s="20"/>
      <c r="F7" s="21"/>
      <c r="G7" s="22"/>
      <c r="H7" s="23"/>
      <c r="I7" s="24"/>
      <c r="J7" s="24"/>
      <c r="K7" s="24"/>
      <c r="L7" s="24"/>
      <c r="M7" s="24"/>
      <c r="N7" s="24"/>
      <c r="O7" s="24"/>
    </row>
    <row r="8" spans="2:15" ht="26.25">
      <c r="B8" s="19" t="s">
        <v>4</v>
      </c>
      <c r="C8" s="20"/>
      <c r="D8" s="20"/>
      <c r="E8" s="20"/>
      <c r="F8" s="21"/>
      <c r="G8" s="22"/>
      <c r="H8" s="23"/>
      <c r="J8" s="24"/>
      <c r="K8" s="24"/>
      <c r="L8" s="24"/>
      <c r="M8" s="24"/>
      <c r="N8" s="24"/>
      <c r="O8" s="24"/>
    </row>
    <row r="9" spans="2:15" ht="26.25">
      <c r="B9" s="19" t="s">
        <v>5</v>
      </c>
      <c r="C9" s="20"/>
      <c r="D9" s="20"/>
      <c r="E9" s="20"/>
      <c r="F9" s="21"/>
      <c r="G9" s="22"/>
      <c r="H9" s="23"/>
      <c r="I9" s="24"/>
      <c r="J9" s="24"/>
      <c r="K9" s="24"/>
      <c r="L9" s="24"/>
      <c r="M9" s="24"/>
      <c r="N9" s="24"/>
      <c r="O9" s="24"/>
    </row>
    <row r="10" spans="2:15" ht="26.25">
      <c r="B10" s="31" t="s">
        <v>6</v>
      </c>
      <c r="C10" s="32"/>
      <c r="D10" s="32"/>
      <c r="E10" s="32"/>
      <c r="F10" s="33"/>
      <c r="G10" s="34"/>
      <c r="H10" s="23"/>
      <c r="I10" s="24"/>
      <c r="J10" s="24"/>
      <c r="K10" s="24"/>
      <c r="L10" s="24"/>
      <c r="M10" s="24"/>
      <c r="N10" s="24"/>
      <c r="O10" s="24"/>
    </row>
    <row r="11" spans="2:15" ht="26.25">
      <c r="B11" s="35"/>
      <c r="C11" s="36"/>
      <c r="D11" s="37"/>
      <c r="E11" s="38"/>
      <c r="F11" s="39"/>
      <c r="G11" s="40" t="s">
        <v>7</v>
      </c>
      <c r="H11" s="41"/>
    </row>
    <row r="12" spans="2:15" ht="26.25">
      <c r="B12" s="42" t="s">
        <v>8</v>
      </c>
      <c r="C12" s="43" t="s">
        <v>9</v>
      </c>
      <c r="D12" s="44" t="s">
        <v>10</v>
      </c>
      <c r="E12" s="43" t="s">
        <v>11</v>
      </c>
      <c r="F12" s="45" t="s">
        <v>12</v>
      </c>
      <c r="G12" s="46">
        <f>+'[1]AGOSTO 2026 '!G607</f>
        <v>162643764.43900016</v>
      </c>
      <c r="H12" s="47"/>
      <c r="I12" s="48"/>
    </row>
    <row r="13" spans="2:15" ht="70.5">
      <c r="B13" s="49">
        <v>46266</v>
      </c>
      <c r="C13" s="50">
        <v>3166</v>
      </c>
      <c r="D13" s="51" t="s">
        <v>13</v>
      </c>
      <c r="E13" s="52">
        <v>750</v>
      </c>
      <c r="F13" s="53"/>
      <c r="G13" s="53">
        <f>+G12+E13-F13</f>
        <v>162644514.43900016</v>
      </c>
      <c r="H13" s="54"/>
      <c r="I13" s="55"/>
      <c r="J13" s="55"/>
      <c r="K13" s="55"/>
      <c r="L13" s="55"/>
      <c r="M13" s="55"/>
      <c r="N13" s="55"/>
      <c r="O13" s="55"/>
    </row>
    <row r="14" spans="2:15" ht="70.5">
      <c r="B14" s="49">
        <v>46266</v>
      </c>
      <c r="C14" s="50">
        <v>90815</v>
      </c>
      <c r="D14" s="51" t="s">
        <v>13</v>
      </c>
      <c r="E14" s="52">
        <v>675</v>
      </c>
      <c r="F14" s="53"/>
      <c r="G14" s="53">
        <f t="shared" ref="G14:G77" si="0">+G13+E14-F14</f>
        <v>162645189.43900016</v>
      </c>
      <c r="H14" s="54"/>
      <c r="I14" s="55"/>
      <c r="J14" s="55"/>
      <c r="K14" s="55"/>
      <c r="L14" s="55"/>
      <c r="M14" s="55"/>
      <c r="N14" s="55"/>
      <c r="O14" s="55"/>
    </row>
    <row r="15" spans="2:15" ht="70.5">
      <c r="B15" s="49">
        <v>46266</v>
      </c>
      <c r="C15" s="50">
        <v>392958</v>
      </c>
      <c r="D15" s="51" t="s">
        <v>13</v>
      </c>
      <c r="E15" s="52">
        <v>675</v>
      </c>
      <c r="F15" s="53"/>
      <c r="G15" s="53">
        <f t="shared" si="0"/>
        <v>162645864.43900016</v>
      </c>
      <c r="H15" s="54"/>
      <c r="I15" s="55"/>
      <c r="J15" s="55"/>
      <c r="K15" s="55"/>
      <c r="L15" s="55"/>
      <c r="M15" s="55"/>
      <c r="N15" s="55"/>
      <c r="O15" s="55"/>
    </row>
    <row r="16" spans="2:15" ht="70.5">
      <c r="B16" s="49">
        <v>46266</v>
      </c>
      <c r="C16" s="50">
        <v>8815</v>
      </c>
      <c r="D16" s="51" t="s">
        <v>13</v>
      </c>
      <c r="E16" s="52">
        <v>6475</v>
      </c>
      <c r="F16" s="53"/>
      <c r="G16" s="53">
        <f t="shared" si="0"/>
        <v>162652339.43900016</v>
      </c>
      <c r="H16" s="54"/>
      <c r="I16" s="55"/>
      <c r="J16" s="55"/>
      <c r="K16" s="55"/>
      <c r="L16" s="55"/>
      <c r="M16" s="55"/>
      <c r="N16" s="55"/>
      <c r="O16" s="55"/>
    </row>
    <row r="17" spans="2:15" ht="70.5">
      <c r="B17" s="49">
        <v>46266</v>
      </c>
      <c r="C17" s="50">
        <v>50449</v>
      </c>
      <c r="D17" s="51" t="s">
        <v>13</v>
      </c>
      <c r="E17" s="52">
        <v>2500</v>
      </c>
      <c r="F17" s="53"/>
      <c r="G17" s="53">
        <f t="shared" si="0"/>
        <v>162654839.43900016</v>
      </c>
      <c r="H17" s="54"/>
      <c r="I17" s="55"/>
      <c r="J17" s="55"/>
      <c r="K17" s="55"/>
      <c r="L17" s="55"/>
      <c r="M17" s="55"/>
      <c r="N17" s="55"/>
      <c r="O17" s="55"/>
    </row>
    <row r="18" spans="2:15" ht="26.25">
      <c r="B18" s="49">
        <v>46266</v>
      </c>
      <c r="C18" s="50">
        <v>242855168</v>
      </c>
      <c r="D18" s="51" t="s">
        <v>14</v>
      </c>
      <c r="E18" s="52">
        <v>8000</v>
      </c>
      <c r="F18" s="53"/>
      <c r="G18" s="53">
        <f t="shared" si="0"/>
        <v>162662839.43900016</v>
      </c>
      <c r="H18" s="54"/>
      <c r="I18" s="55"/>
      <c r="J18" s="55"/>
      <c r="K18" s="55"/>
      <c r="L18" s="55"/>
      <c r="M18" s="55"/>
      <c r="N18" s="55"/>
      <c r="O18" s="55"/>
    </row>
    <row r="19" spans="2:15" ht="26.25">
      <c r="B19" s="49">
        <v>46266</v>
      </c>
      <c r="C19" s="50">
        <v>430035860</v>
      </c>
      <c r="D19" s="51" t="s">
        <v>14</v>
      </c>
      <c r="E19" s="52">
        <v>8000</v>
      </c>
      <c r="F19" s="53"/>
      <c r="G19" s="53">
        <f t="shared" si="0"/>
        <v>162670839.43900016</v>
      </c>
      <c r="H19" s="54"/>
      <c r="I19" s="55"/>
      <c r="J19" s="55"/>
      <c r="K19" s="55"/>
      <c r="L19" s="55"/>
      <c r="M19" s="55"/>
      <c r="N19" s="55"/>
      <c r="O19" s="55"/>
    </row>
    <row r="20" spans="2:15" ht="26.25">
      <c r="B20" s="49">
        <v>46266</v>
      </c>
      <c r="C20" s="50">
        <v>452400549690</v>
      </c>
      <c r="D20" s="51" t="s">
        <v>14</v>
      </c>
      <c r="E20" s="52">
        <v>6300</v>
      </c>
      <c r="F20" s="53"/>
      <c r="G20" s="53">
        <f t="shared" si="0"/>
        <v>162677139.43900016</v>
      </c>
      <c r="H20" s="54"/>
      <c r="I20" s="55"/>
      <c r="J20" s="55"/>
      <c r="K20" s="55"/>
      <c r="L20" s="55"/>
      <c r="M20" s="55"/>
      <c r="N20" s="55"/>
      <c r="O20" s="55"/>
    </row>
    <row r="21" spans="2:15" ht="26.25">
      <c r="B21" s="49">
        <v>46266</v>
      </c>
      <c r="C21" s="50">
        <v>430038115</v>
      </c>
      <c r="D21" s="51" t="s">
        <v>14</v>
      </c>
      <c r="E21" s="52">
        <v>16000</v>
      </c>
      <c r="F21" s="53"/>
      <c r="G21" s="53">
        <f t="shared" si="0"/>
        <v>162693139.43900016</v>
      </c>
      <c r="H21" s="54"/>
      <c r="I21" s="55"/>
      <c r="J21" s="55"/>
      <c r="K21" s="55"/>
      <c r="L21" s="55"/>
      <c r="M21" s="55"/>
      <c r="N21" s="55"/>
      <c r="O21" s="55"/>
    </row>
    <row r="22" spans="2:15" ht="26.25">
      <c r="B22" s="49">
        <v>46266</v>
      </c>
      <c r="C22" s="50">
        <v>452400542344</v>
      </c>
      <c r="D22" s="51" t="s">
        <v>14</v>
      </c>
      <c r="E22" s="52">
        <v>181640</v>
      </c>
      <c r="F22" s="53"/>
      <c r="G22" s="53">
        <f t="shared" si="0"/>
        <v>162874779.43900016</v>
      </c>
      <c r="H22" s="54"/>
      <c r="I22" s="55"/>
      <c r="J22" s="55"/>
      <c r="K22" s="55"/>
      <c r="L22" s="55"/>
      <c r="M22" s="55"/>
      <c r="N22" s="55"/>
      <c r="O22" s="55"/>
    </row>
    <row r="23" spans="2:15" ht="26.25">
      <c r="B23" s="49">
        <v>46266</v>
      </c>
      <c r="C23" s="50">
        <v>452400546178</v>
      </c>
      <c r="D23" s="51" t="s">
        <v>14</v>
      </c>
      <c r="E23" s="52">
        <v>65585</v>
      </c>
      <c r="F23" s="53"/>
      <c r="G23" s="53">
        <f t="shared" si="0"/>
        <v>162940364.43900016</v>
      </c>
      <c r="H23" s="54"/>
      <c r="I23" s="55"/>
      <c r="J23" s="55"/>
      <c r="K23" s="55"/>
      <c r="L23" s="55"/>
      <c r="M23" s="55"/>
      <c r="N23" s="55"/>
      <c r="O23" s="55"/>
    </row>
    <row r="24" spans="2:15" ht="26.25">
      <c r="B24" s="49">
        <v>46266</v>
      </c>
      <c r="C24" s="50">
        <v>430041043</v>
      </c>
      <c r="D24" s="51" t="s">
        <v>14</v>
      </c>
      <c r="E24" s="52">
        <v>8000</v>
      </c>
      <c r="F24" s="53"/>
      <c r="G24" s="53">
        <f t="shared" si="0"/>
        <v>162948364.43900016</v>
      </c>
      <c r="H24" s="54"/>
      <c r="I24" s="55"/>
      <c r="J24" s="55"/>
      <c r="K24" s="55"/>
      <c r="L24" s="55"/>
      <c r="M24" s="55"/>
      <c r="N24" s="55"/>
      <c r="O24" s="55"/>
    </row>
    <row r="25" spans="2:15" ht="26.25">
      <c r="B25" s="49">
        <v>46266</v>
      </c>
      <c r="C25" s="50">
        <v>430041285</v>
      </c>
      <c r="D25" s="51" t="s">
        <v>14</v>
      </c>
      <c r="E25" s="52">
        <v>8000</v>
      </c>
      <c r="F25" s="53"/>
      <c r="G25" s="53">
        <f t="shared" si="0"/>
        <v>162956364.43900016</v>
      </c>
      <c r="H25" s="54"/>
      <c r="I25" s="55"/>
      <c r="J25" s="55"/>
      <c r="K25" s="55"/>
      <c r="L25" s="55"/>
      <c r="M25" s="55"/>
      <c r="N25" s="55"/>
      <c r="O25" s="55"/>
    </row>
    <row r="26" spans="2:15" ht="26.25">
      <c r="B26" s="49">
        <v>46266</v>
      </c>
      <c r="C26" s="50">
        <v>430042333</v>
      </c>
      <c r="D26" s="51" t="s">
        <v>14</v>
      </c>
      <c r="E26" s="52">
        <v>5000</v>
      </c>
      <c r="F26" s="53"/>
      <c r="G26" s="53">
        <f t="shared" si="0"/>
        <v>162961364.43900016</v>
      </c>
      <c r="H26" s="54"/>
      <c r="I26" s="55"/>
      <c r="J26" s="55"/>
      <c r="K26" s="55"/>
      <c r="L26" s="55"/>
      <c r="M26" s="55"/>
      <c r="N26" s="55"/>
      <c r="O26" s="55"/>
    </row>
    <row r="27" spans="2:15" ht="26.25">
      <c r="B27" s="49">
        <v>46266</v>
      </c>
      <c r="C27" s="50">
        <v>1500030159</v>
      </c>
      <c r="D27" s="51" t="s">
        <v>14</v>
      </c>
      <c r="E27" s="52">
        <v>8000</v>
      </c>
      <c r="F27" s="53"/>
      <c r="G27" s="53">
        <f t="shared" si="0"/>
        <v>162969364.43900016</v>
      </c>
      <c r="H27" s="54"/>
      <c r="I27" s="55"/>
      <c r="J27" s="55"/>
      <c r="K27" s="55"/>
      <c r="L27" s="55"/>
      <c r="M27" s="55"/>
      <c r="N27" s="55"/>
      <c r="O27" s="55"/>
    </row>
    <row r="28" spans="2:15" ht="26.25">
      <c r="B28" s="49">
        <v>46266</v>
      </c>
      <c r="C28" s="50">
        <v>430066653</v>
      </c>
      <c r="D28" s="51" t="s">
        <v>14</v>
      </c>
      <c r="E28" s="52">
        <v>5000</v>
      </c>
      <c r="F28" s="53"/>
      <c r="G28" s="53">
        <f t="shared" si="0"/>
        <v>162974364.43900016</v>
      </c>
      <c r="H28" s="54"/>
      <c r="I28" s="55"/>
      <c r="J28" s="55"/>
      <c r="K28" s="55"/>
      <c r="L28" s="55"/>
      <c r="M28" s="55"/>
      <c r="N28" s="55"/>
      <c r="O28" s="55"/>
    </row>
    <row r="29" spans="2:15" ht="26.25">
      <c r="B29" s="49">
        <v>46266</v>
      </c>
      <c r="C29" s="50">
        <v>430066705</v>
      </c>
      <c r="D29" s="51" t="s">
        <v>14</v>
      </c>
      <c r="E29" s="52">
        <v>8000</v>
      </c>
      <c r="F29" s="53"/>
      <c r="G29" s="53">
        <f t="shared" si="0"/>
        <v>162982364.43900016</v>
      </c>
      <c r="H29" s="54"/>
      <c r="I29" s="55"/>
      <c r="J29" s="55"/>
      <c r="K29" s="55"/>
      <c r="L29" s="55"/>
      <c r="M29" s="55"/>
      <c r="N29" s="55"/>
      <c r="O29" s="55"/>
    </row>
    <row r="30" spans="2:15" ht="26.25">
      <c r="B30" s="49">
        <v>46266</v>
      </c>
      <c r="C30" s="50">
        <v>5590030446</v>
      </c>
      <c r="D30" s="51" t="s">
        <v>14</v>
      </c>
      <c r="E30" s="52">
        <v>8000</v>
      </c>
      <c r="F30" s="53"/>
      <c r="G30" s="53">
        <f t="shared" si="0"/>
        <v>162990364.43900016</v>
      </c>
      <c r="H30" s="54"/>
      <c r="I30" s="55"/>
      <c r="J30" s="55"/>
      <c r="K30" s="55"/>
      <c r="L30" s="55"/>
      <c r="M30" s="55"/>
      <c r="N30" s="55"/>
      <c r="O30" s="55"/>
    </row>
    <row r="31" spans="2:15" ht="26.25">
      <c r="B31" s="49">
        <v>46266</v>
      </c>
      <c r="C31" s="50">
        <v>452400541282</v>
      </c>
      <c r="D31" s="51" t="s">
        <v>14</v>
      </c>
      <c r="E31" s="52">
        <v>3500</v>
      </c>
      <c r="F31" s="53"/>
      <c r="G31" s="53">
        <f t="shared" si="0"/>
        <v>162993864.43900016</v>
      </c>
      <c r="H31" s="54"/>
      <c r="I31" s="55"/>
      <c r="J31" s="55"/>
      <c r="K31" s="55"/>
      <c r="L31" s="55"/>
      <c r="M31" s="55"/>
      <c r="N31" s="55"/>
      <c r="O31" s="55"/>
    </row>
    <row r="32" spans="2:15" ht="26.25">
      <c r="B32" s="49">
        <v>46266</v>
      </c>
      <c r="C32" s="50">
        <v>452400540163</v>
      </c>
      <c r="D32" s="51" t="s">
        <v>14</v>
      </c>
      <c r="E32" s="52">
        <v>244000</v>
      </c>
      <c r="F32" s="53"/>
      <c r="G32" s="53">
        <f t="shared" si="0"/>
        <v>163237864.43900016</v>
      </c>
      <c r="H32" s="54"/>
      <c r="I32" s="55"/>
      <c r="J32" s="55"/>
      <c r="K32" s="55"/>
      <c r="L32" s="55"/>
      <c r="M32" s="55"/>
      <c r="N32" s="55"/>
      <c r="O32" s="55"/>
    </row>
    <row r="33" spans="2:15" ht="26.25">
      <c r="B33" s="49">
        <v>46266</v>
      </c>
      <c r="C33" s="50">
        <v>452400542939</v>
      </c>
      <c r="D33" s="51" t="s">
        <v>14</v>
      </c>
      <c r="E33" s="52">
        <v>13300</v>
      </c>
      <c r="F33" s="53"/>
      <c r="G33" s="53">
        <f t="shared" si="0"/>
        <v>163251164.43900016</v>
      </c>
      <c r="H33" s="54"/>
      <c r="I33" s="55"/>
      <c r="J33" s="55"/>
      <c r="K33" s="55"/>
      <c r="L33" s="55"/>
      <c r="M33" s="55"/>
      <c r="N33" s="55"/>
      <c r="O33" s="55"/>
    </row>
    <row r="34" spans="2:15" ht="26.25">
      <c r="B34" s="49">
        <v>46266</v>
      </c>
      <c r="C34" s="50">
        <v>452400543494</v>
      </c>
      <c r="D34" s="51" t="s">
        <v>14</v>
      </c>
      <c r="E34" s="52">
        <v>8800</v>
      </c>
      <c r="F34" s="53"/>
      <c r="G34" s="53">
        <f t="shared" si="0"/>
        <v>163259964.43900016</v>
      </c>
      <c r="H34" s="54"/>
      <c r="I34" s="55"/>
      <c r="J34" s="55"/>
      <c r="K34" s="55"/>
      <c r="L34" s="55"/>
      <c r="M34" s="55"/>
      <c r="N34" s="55"/>
      <c r="O34" s="55"/>
    </row>
    <row r="35" spans="2:15" ht="26.25">
      <c r="B35" s="49">
        <v>46266</v>
      </c>
      <c r="C35" s="50">
        <v>452400546233</v>
      </c>
      <c r="D35" s="51" t="s">
        <v>14</v>
      </c>
      <c r="E35" s="52">
        <v>100</v>
      </c>
      <c r="F35" s="53"/>
      <c r="G35" s="53">
        <f t="shared" si="0"/>
        <v>163260064.43900016</v>
      </c>
      <c r="H35" s="54"/>
      <c r="I35" s="55"/>
      <c r="J35" s="55"/>
      <c r="K35" s="55"/>
      <c r="L35" s="55"/>
      <c r="M35" s="55"/>
      <c r="N35" s="55"/>
      <c r="O35" s="55"/>
    </row>
    <row r="36" spans="2:15" ht="26.25">
      <c r="B36" s="49">
        <v>46266</v>
      </c>
      <c r="C36" s="50">
        <v>430073510</v>
      </c>
      <c r="D36" s="51" t="s">
        <v>14</v>
      </c>
      <c r="E36" s="52">
        <v>8000</v>
      </c>
      <c r="F36" s="53"/>
      <c r="G36" s="53">
        <f t="shared" si="0"/>
        <v>163268064.43900016</v>
      </c>
      <c r="H36" s="54"/>
      <c r="I36" s="55"/>
      <c r="J36" s="55"/>
      <c r="K36" s="55"/>
      <c r="L36" s="55"/>
      <c r="M36" s="55"/>
      <c r="N36" s="55"/>
      <c r="O36" s="55"/>
    </row>
    <row r="37" spans="2:15" ht="26.25">
      <c r="B37" s="49">
        <v>46266</v>
      </c>
      <c r="C37" s="50">
        <v>430074972</v>
      </c>
      <c r="D37" s="51" t="s">
        <v>14</v>
      </c>
      <c r="E37" s="52">
        <v>8000</v>
      </c>
      <c r="F37" s="53"/>
      <c r="G37" s="53">
        <f t="shared" si="0"/>
        <v>163276064.43900016</v>
      </c>
      <c r="H37" s="54"/>
      <c r="I37" s="55"/>
      <c r="J37" s="55"/>
      <c r="K37" s="55"/>
      <c r="L37" s="55"/>
      <c r="M37" s="55"/>
      <c r="N37" s="55"/>
      <c r="O37" s="55"/>
    </row>
    <row r="38" spans="2:15" ht="26.25">
      <c r="B38" s="49">
        <v>46266</v>
      </c>
      <c r="C38" s="50">
        <v>5770010375</v>
      </c>
      <c r="D38" s="51" t="s">
        <v>14</v>
      </c>
      <c r="E38" s="52">
        <v>20600</v>
      </c>
      <c r="F38" s="53"/>
      <c r="G38" s="53">
        <f t="shared" si="0"/>
        <v>163296664.43900016</v>
      </c>
      <c r="H38" s="54"/>
      <c r="I38" s="55"/>
      <c r="J38" s="55"/>
      <c r="K38" s="55"/>
      <c r="L38" s="55"/>
      <c r="M38" s="55"/>
      <c r="N38" s="55"/>
      <c r="O38" s="55"/>
    </row>
    <row r="39" spans="2:15" ht="26.25">
      <c r="B39" s="49">
        <v>46266</v>
      </c>
      <c r="C39" s="50">
        <v>242860042</v>
      </c>
      <c r="D39" s="51" t="s">
        <v>14</v>
      </c>
      <c r="E39" s="52">
        <v>8000</v>
      </c>
      <c r="F39" s="53"/>
      <c r="G39" s="53">
        <f t="shared" si="0"/>
        <v>163304664.43900016</v>
      </c>
      <c r="H39" s="54"/>
      <c r="I39" s="55"/>
      <c r="J39" s="55"/>
      <c r="K39" s="55"/>
      <c r="L39" s="55"/>
      <c r="M39" s="55"/>
      <c r="N39" s="55"/>
      <c r="O39" s="55"/>
    </row>
    <row r="40" spans="2:15" ht="26.25">
      <c r="B40" s="49">
        <v>46266</v>
      </c>
      <c r="C40" s="50">
        <v>5770010378</v>
      </c>
      <c r="D40" s="51" t="s">
        <v>14</v>
      </c>
      <c r="E40" s="52">
        <v>135000</v>
      </c>
      <c r="F40" s="53"/>
      <c r="G40" s="53">
        <f t="shared" si="0"/>
        <v>163439664.43900016</v>
      </c>
      <c r="H40" s="54"/>
      <c r="I40" s="55"/>
      <c r="J40" s="55"/>
      <c r="K40" s="55"/>
      <c r="L40" s="55"/>
      <c r="M40" s="55"/>
      <c r="N40" s="55"/>
      <c r="O40" s="55"/>
    </row>
    <row r="41" spans="2:15" ht="26.25">
      <c r="B41" s="49">
        <v>46266</v>
      </c>
      <c r="C41" s="50">
        <v>430079558</v>
      </c>
      <c r="D41" s="51" t="s">
        <v>14</v>
      </c>
      <c r="E41" s="52">
        <v>11900</v>
      </c>
      <c r="F41" s="53"/>
      <c r="G41" s="53">
        <f t="shared" si="0"/>
        <v>163451564.43900016</v>
      </c>
      <c r="H41" s="54"/>
      <c r="J41" s="55"/>
      <c r="K41" s="55"/>
      <c r="L41" s="55"/>
      <c r="M41" s="55"/>
      <c r="N41" s="55"/>
      <c r="O41" s="55"/>
    </row>
    <row r="42" spans="2:15" ht="26.25">
      <c r="B42" s="49">
        <v>46266</v>
      </c>
      <c r="C42" s="50">
        <v>430081402</v>
      </c>
      <c r="D42" s="51" t="s">
        <v>14</v>
      </c>
      <c r="E42" s="52">
        <v>8000</v>
      </c>
      <c r="F42" s="53"/>
      <c r="G42" s="53">
        <f t="shared" si="0"/>
        <v>163459564.43900016</v>
      </c>
      <c r="H42" s="54"/>
      <c r="I42" s="55"/>
      <c r="J42" s="55"/>
      <c r="K42" s="55"/>
      <c r="L42" s="55"/>
      <c r="M42" s="55"/>
      <c r="N42" s="55"/>
      <c r="O42" s="55"/>
    </row>
    <row r="43" spans="2:15" ht="26.25">
      <c r="B43" s="49">
        <v>46266</v>
      </c>
      <c r="C43" s="50">
        <v>242860597</v>
      </c>
      <c r="D43" s="51" t="s">
        <v>14</v>
      </c>
      <c r="E43" s="52">
        <v>8000</v>
      </c>
      <c r="F43" s="53"/>
      <c r="G43" s="53">
        <f t="shared" si="0"/>
        <v>163467564.43900016</v>
      </c>
      <c r="H43" s="54"/>
      <c r="I43" s="55"/>
      <c r="J43" s="55"/>
      <c r="K43" s="55"/>
      <c r="L43" s="55"/>
      <c r="M43" s="55"/>
      <c r="N43" s="55"/>
      <c r="O43" s="55"/>
    </row>
    <row r="44" spans="2:15" ht="26.25">
      <c r="B44" s="49">
        <v>46266</v>
      </c>
      <c r="C44" s="50">
        <v>242863357</v>
      </c>
      <c r="D44" s="51" t="s">
        <v>14</v>
      </c>
      <c r="E44" s="52">
        <v>8000</v>
      </c>
      <c r="F44" s="53"/>
      <c r="G44" s="53">
        <f t="shared" si="0"/>
        <v>163475564.43900016</v>
      </c>
      <c r="H44" s="54"/>
      <c r="I44" s="55"/>
      <c r="J44" s="55"/>
      <c r="K44" s="55"/>
      <c r="L44" s="55"/>
      <c r="M44" s="55"/>
      <c r="N44" s="55"/>
      <c r="O44" s="55"/>
    </row>
    <row r="45" spans="2:15" ht="117">
      <c r="B45" s="49">
        <v>46267</v>
      </c>
      <c r="C45" s="50" t="s">
        <v>15</v>
      </c>
      <c r="D45" s="51" t="s">
        <v>16</v>
      </c>
      <c r="E45" s="52"/>
      <c r="F45" s="53">
        <v>2861</v>
      </c>
      <c r="G45" s="53">
        <f t="shared" si="0"/>
        <v>163472703.43900016</v>
      </c>
      <c r="H45" s="54"/>
      <c r="I45" s="55"/>
      <c r="J45" s="55"/>
      <c r="K45" s="55"/>
      <c r="L45" s="55"/>
      <c r="M45" s="55"/>
      <c r="N45" s="55"/>
      <c r="O45" s="55"/>
    </row>
    <row r="46" spans="2:15" ht="117">
      <c r="B46" s="49">
        <v>46267</v>
      </c>
      <c r="C46" s="50" t="s">
        <v>17</v>
      </c>
      <c r="D46" s="51" t="s">
        <v>18</v>
      </c>
      <c r="E46" s="52"/>
      <c r="F46" s="53">
        <v>9300</v>
      </c>
      <c r="G46" s="53">
        <f t="shared" si="0"/>
        <v>163463403.43900016</v>
      </c>
      <c r="H46" s="54"/>
      <c r="I46" s="55"/>
      <c r="J46" s="55"/>
      <c r="K46" s="55"/>
      <c r="L46" s="55"/>
      <c r="M46" s="55"/>
      <c r="N46" s="55"/>
      <c r="O46" s="55"/>
    </row>
    <row r="47" spans="2:15" ht="93.75">
      <c r="B47" s="49">
        <v>46267</v>
      </c>
      <c r="C47" s="50" t="s">
        <v>19</v>
      </c>
      <c r="D47" s="51" t="s">
        <v>20</v>
      </c>
      <c r="E47" s="52"/>
      <c r="F47" s="53">
        <v>1280667.71</v>
      </c>
      <c r="G47" s="53">
        <f t="shared" si="0"/>
        <v>162182735.72900015</v>
      </c>
      <c r="H47" s="54"/>
      <c r="I47" s="55"/>
      <c r="J47" s="55"/>
      <c r="K47" s="55"/>
      <c r="L47" s="55"/>
      <c r="M47" s="55"/>
      <c r="N47" s="55"/>
      <c r="O47" s="55"/>
    </row>
    <row r="48" spans="2:15" ht="70.5">
      <c r="B48" s="49">
        <v>46267</v>
      </c>
      <c r="C48" s="50" t="s">
        <v>21</v>
      </c>
      <c r="D48" s="51" t="s">
        <v>22</v>
      </c>
      <c r="E48" s="52"/>
      <c r="F48" s="53">
        <v>87554.46</v>
      </c>
      <c r="G48" s="53">
        <f t="shared" si="0"/>
        <v>162095181.26900014</v>
      </c>
      <c r="H48" s="54"/>
      <c r="I48" s="55"/>
      <c r="J48" s="55"/>
      <c r="K48" s="55"/>
      <c r="L48" s="55"/>
      <c r="M48" s="55"/>
      <c r="N48" s="55"/>
      <c r="O48" s="55"/>
    </row>
    <row r="49" spans="2:15" ht="93.75">
      <c r="B49" s="49">
        <v>46267</v>
      </c>
      <c r="C49" s="50" t="s">
        <v>23</v>
      </c>
      <c r="D49" s="51" t="s">
        <v>24</v>
      </c>
      <c r="E49" s="52"/>
      <c r="F49" s="53">
        <v>1160000</v>
      </c>
      <c r="G49" s="53">
        <f t="shared" si="0"/>
        <v>160935181.26900014</v>
      </c>
      <c r="H49" s="54"/>
      <c r="I49" s="55"/>
      <c r="J49" s="55"/>
      <c r="K49" s="55"/>
      <c r="L49" s="55"/>
      <c r="M49" s="55"/>
      <c r="N49" s="55"/>
      <c r="O49" s="55"/>
    </row>
    <row r="50" spans="2:15" ht="70.5">
      <c r="B50" s="49">
        <v>46267</v>
      </c>
      <c r="C50" s="50">
        <v>233634</v>
      </c>
      <c r="D50" s="51" t="s">
        <v>13</v>
      </c>
      <c r="E50" s="52">
        <v>675</v>
      </c>
      <c r="F50" s="53"/>
      <c r="G50" s="53">
        <f t="shared" si="0"/>
        <v>160935856.26900014</v>
      </c>
      <c r="H50" s="54"/>
      <c r="I50" s="55"/>
      <c r="J50" s="55"/>
      <c r="K50" s="55"/>
      <c r="L50" s="55"/>
      <c r="M50" s="55"/>
      <c r="N50" s="55"/>
      <c r="O50" s="55"/>
    </row>
    <row r="51" spans="2:15" ht="70.5">
      <c r="B51" s="49">
        <v>46267</v>
      </c>
      <c r="C51" s="50">
        <v>63467</v>
      </c>
      <c r="D51" s="51" t="s">
        <v>13</v>
      </c>
      <c r="E51" s="52">
        <v>1500</v>
      </c>
      <c r="F51" s="53"/>
      <c r="G51" s="53">
        <f t="shared" si="0"/>
        <v>160937356.26900014</v>
      </c>
      <c r="H51" s="54"/>
      <c r="I51" s="55"/>
      <c r="J51" s="55"/>
      <c r="K51" s="55"/>
      <c r="L51" s="55"/>
      <c r="M51" s="55"/>
      <c r="N51" s="55"/>
      <c r="O51" s="55"/>
    </row>
    <row r="52" spans="2:15" ht="70.5">
      <c r="B52" s="49">
        <v>46267</v>
      </c>
      <c r="C52" s="50">
        <v>12169</v>
      </c>
      <c r="D52" s="51" t="s">
        <v>13</v>
      </c>
      <c r="E52" s="52">
        <v>525</v>
      </c>
      <c r="F52" s="53"/>
      <c r="G52" s="53">
        <f t="shared" si="0"/>
        <v>160937881.26900014</v>
      </c>
      <c r="H52" s="54"/>
      <c r="I52" s="55"/>
      <c r="J52" s="55"/>
      <c r="K52" s="55"/>
      <c r="L52" s="55"/>
      <c r="M52" s="55"/>
      <c r="N52" s="55"/>
      <c r="O52" s="55"/>
    </row>
    <row r="53" spans="2:15" ht="26.25">
      <c r="B53" s="49">
        <v>46267</v>
      </c>
      <c r="C53" s="50">
        <v>452400470241</v>
      </c>
      <c r="D53" s="51" t="s">
        <v>14</v>
      </c>
      <c r="E53" s="52">
        <v>416807.75</v>
      </c>
      <c r="F53" s="53"/>
      <c r="G53" s="53">
        <f t="shared" si="0"/>
        <v>161354689.01900014</v>
      </c>
      <c r="H53" s="54"/>
      <c r="I53" s="55"/>
      <c r="J53" s="55"/>
      <c r="K53" s="55"/>
      <c r="L53" s="55"/>
      <c r="M53" s="55"/>
      <c r="N53" s="55"/>
      <c r="O53" s="55"/>
    </row>
    <row r="54" spans="2:15" ht="26.25">
      <c r="B54" s="49">
        <v>46267</v>
      </c>
      <c r="C54" s="50">
        <v>452400470242</v>
      </c>
      <c r="D54" s="51" t="s">
        <v>14</v>
      </c>
      <c r="E54" s="52"/>
      <c r="F54" s="53">
        <v>850</v>
      </c>
      <c r="G54" s="53">
        <f t="shared" si="0"/>
        <v>161353839.01900014</v>
      </c>
      <c r="H54" s="54"/>
      <c r="I54" s="55"/>
      <c r="J54" s="55"/>
      <c r="K54" s="55"/>
      <c r="L54" s="55"/>
      <c r="M54" s="55"/>
      <c r="N54" s="55"/>
      <c r="O54" s="55"/>
    </row>
    <row r="55" spans="2:15" ht="26.25">
      <c r="B55" s="49">
        <v>46267</v>
      </c>
      <c r="C55" s="50">
        <v>452400470243</v>
      </c>
      <c r="D55" s="51" t="s">
        <v>14</v>
      </c>
      <c r="E55" s="52"/>
      <c r="F55" s="53">
        <v>2695</v>
      </c>
      <c r="G55" s="53">
        <f t="shared" si="0"/>
        <v>161351144.01900014</v>
      </c>
      <c r="H55" s="54"/>
      <c r="I55" s="55"/>
      <c r="J55" s="55"/>
      <c r="K55" s="55"/>
      <c r="L55" s="55"/>
      <c r="M55" s="55"/>
      <c r="N55" s="55"/>
      <c r="O55" s="55"/>
    </row>
    <row r="56" spans="2:15" ht="26.25">
      <c r="B56" s="49">
        <v>46267</v>
      </c>
      <c r="C56" s="50">
        <v>943012507</v>
      </c>
      <c r="D56" s="51" t="s">
        <v>14</v>
      </c>
      <c r="E56" s="52">
        <v>132000</v>
      </c>
      <c r="F56" s="53"/>
      <c r="G56" s="53">
        <f t="shared" si="0"/>
        <v>161483144.01900014</v>
      </c>
      <c r="H56" s="54"/>
      <c r="I56" s="55"/>
      <c r="J56" s="55"/>
      <c r="K56" s="55"/>
      <c r="L56" s="55"/>
      <c r="M56" s="55"/>
      <c r="N56" s="55"/>
      <c r="O56" s="55"/>
    </row>
    <row r="57" spans="2:15" ht="26.25">
      <c r="B57" s="49">
        <v>46267</v>
      </c>
      <c r="C57" s="50">
        <v>452400544229</v>
      </c>
      <c r="D57" s="51" t="s">
        <v>14</v>
      </c>
      <c r="E57" s="52">
        <v>60120</v>
      </c>
      <c r="F57" s="53"/>
      <c r="G57" s="53">
        <f t="shared" si="0"/>
        <v>161543264.01900014</v>
      </c>
      <c r="H57" s="54"/>
      <c r="I57" s="55"/>
      <c r="J57" s="55"/>
      <c r="K57" s="55"/>
      <c r="L57" s="55"/>
      <c r="M57" s="55"/>
      <c r="N57" s="55"/>
      <c r="O57" s="55"/>
    </row>
    <row r="58" spans="2:15" ht="26.25">
      <c r="B58" s="49">
        <v>46267</v>
      </c>
      <c r="C58" s="50">
        <v>430137106</v>
      </c>
      <c r="D58" s="51" t="s">
        <v>14</v>
      </c>
      <c r="E58" s="52">
        <v>27000</v>
      </c>
      <c r="F58" s="53"/>
      <c r="G58" s="53">
        <f t="shared" si="0"/>
        <v>161570264.01900014</v>
      </c>
      <c r="H58" s="54"/>
      <c r="I58" s="55"/>
      <c r="J58" s="55"/>
      <c r="K58" s="55"/>
      <c r="L58" s="55"/>
      <c r="M58" s="55"/>
      <c r="N58" s="55"/>
      <c r="O58" s="55"/>
    </row>
    <row r="59" spans="2:15" ht="26.25">
      <c r="B59" s="49">
        <v>46267</v>
      </c>
      <c r="C59" s="50">
        <v>242866112</v>
      </c>
      <c r="D59" s="51" t="s">
        <v>14</v>
      </c>
      <c r="E59" s="52">
        <v>10000</v>
      </c>
      <c r="F59" s="53"/>
      <c r="G59" s="53">
        <f t="shared" si="0"/>
        <v>161580264.01900014</v>
      </c>
      <c r="H59" s="54"/>
      <c r="I59" s="55"/>
      <c r="J59" s="55"/>
      <c r="K59" s="55"/>
      <c r="L59" s="55"/>
      <c r="M59" s="55"/>
      <c r="N59" s="55"/>
      <c r="O59" s="55"/>
    </row>
    <row r="60" spans="2:15" ht="26.25">
      <c r="B60" s="49">
        <v>46267</v>
      </c>
      <c r="C60" s="50">
        <v>3730060210</v>
      </c>
      <c r="D60" s="51" t="s">
        <v>14</v>
      </c>
      <c r="E60" s="52">
        <v>8000</v>
      </c>
      <c r="F60" s="53"/>
      <c r="G60" s="53">
        <f t="shared" si="0"/>
        <v>161588264.01900014</v>
      </c>
      <c r="H60" s="54"/>
      <c r="I60" s="55"/>
      <c r="J60" s="55"/>
      <c r="K60" s="55"/>
      <c r="L60" s="55"/>
      <c r="M60" s="55"/>
      <c r="N60" s="55"/>
      <c r="O60" s="55"/>
    </row>
    <row r="61" spans="2:15" ht="26.25">
      <c r="B61" s="49">
        <v>46267</v>
      </c>
      <c r="C61" s="50">
        <v>1620050246</v>
      </c>
      <c r="D61" s="51" t="s">
        <v>14</v>
      </c>
      <c r="E61" s="52">
        <v>8000</v>
      </c>
      <c r="F61" s="53"/>
      <c r="G61" s="53">
        <f t="shared" si="0"/>
        <v>161596264.01900014</v>
      </c>
      <c r="H61" s="54"/>
      <c r="I61" s="55"/>
      <c r="J61" s="55"/>
      <c r="K61" s="55"/>
      <c r="L61" s="55"/>
      <c r="M61" s="55"/>
      <c r="N61" s="55"/>
      <c r="O61" s="55"/>
    </row>
    <row r="62" spans="2:15" ht="26.25">
      <c r="B62" s="49">
        <v>46267</v>
      </c>
      <c r="C62" s="50">
        <v>5280020396</v>
      </c>
      <c r="D62" s="51" t="s">
        <v>14</v>
      </c>
      <c r="E62" s="52">
        <v>23100</v>
      </c>
      <c r="F62" s="53"/>
      <c r="G62" s="53">
        <f t="shared" si="0"/>
        <v>161619364.01900014</v>
      </c>
      <c r="H62" s="54"/>
      <c r="I62" s="55"/>
      <c r="J62" s="55"/>
      <c r="K62" s="55"/>
      <c r="L62" s="55"/>
      <c r="M62" s="55"/>
      <c r="N62" s="55"/>
      <c r="O62" s="55"/>
    </row>
    <row r="63" spans="2:15" ht="26.25">
      <c r="B63" s="49">
        <v>46267</v>
      </c>
      <c r="C63" s="50">
        <v>452400546407</v>
      </c>
      <c r="D63" s="51" t="s">
        <v>14</v>
      </c>
      <c r="E63" s="52">
        <v>2220</v>
      </c>
      <c r="F63" s="53"/>
      <c r="G63" s="53">
        <f t="shared" si="0"/>
        <v>161621584.01900014</v>
      </c>
      <c r="H63" s="54"/>
      <c r="I63" s="55"/>
      <c r="J63" s="55"/>
      <c r="K63" s="55"/>
      <c r="L63" s="55"/>
      <c r="M63" s="55"/>
      <c r="N63" s="55"/>
      <c r="O63" s="55"/>
    </row>
    <row r="64" spans="2:15" ht="26.25">
      <c r="B64" s="49">
        <v>46267</v>
      </c>
      <c r="C64" s="50">
        <v>452400547271</v>
      </c>
      <c r="D64" s="51" t="s">
        <v>14</v>
      </c>
      <c r="E64" s="52">
        <v>1470</v>
      </c>
      <c r="F64" s="53"/>
      <c r="G64" s="53">
        <f t="shared" si="0"/>
        <v>161623054.01900014</v>
      </c>
      <c r="H64" s="54"/>
      <c r="I64" s="55"/>
      <c r="J64" s="55"/>
      <c r="K64" s="55"/>
      <c r="L64" s="55"/>
      <c r="M64" s="55"/>
      <c r="N64" s="55"/>
      <c r="O64" s="55"/>
    </row>
    <row r="65" spans="2:15" ht="26.25">
      <c r="B65" s="49">
        <v>46267</v>
      </c>
      <c r="C65" s="50">
        <v>452400547289</v>
      </c>
      <c r="D65" s="51" t="s">
        <v>14</v>
      </c>
      <c r="E65" s="52">
        <v>41604</v>
      </c>
      <c r="F65" s="53"/>
      <c r="G65" s="53">
        <f t="shared" si="0"/>
        <v>161664658.01900014</v>
      </c>
      <c r="H65" s="54"/>
      <c r="I65" s="55"/>
      <c r="J65" s="55"/>
      <c r="K65" s="55"/>
      <c r="L65" s="55"/>
      <c r="M65" s="55"/>
      <c r="N65" s="55"/>
      <c r="O65" s="55"/>
    </row>
    <row r="66" spans="2:15" ht="26.25">
      <c r="B66" s="49">
        <v>46267</v>
      </c>
      <c r="C66" s="50">
        <v>2490060412</v>
      </c>
      <c r="D66" s="51" t="s">
        <v>14</v>
      </c>
      <c r="E66" s="52">
        <v>171000</v>
      </c>
      <c r="F66" s="53"/>
      <c r="G66" s="53">
        <f t="shared" si="0"/>
        <v>161835658.01900014</v>
      </c>
      <c r="H66" s="54"/>
      <c r="I66" s="55"/>
      <c r="J66" s="55"/>
      <c r="K66" s="55"/>
      <c r="L66" s="55"/>
      <c r="M66" s="55"/>
      <c r="N66" s="55"/>
      <c r="O66" s="55"/>
    </row>
    <row r="67" spans="2:15" ht="26.25">
      <c r="B67" s="49">
        <v>46267</v>
      </c>
      <c r="C67" s="50">
        <v>2490060415</v>
      </c>
      <c r="D67" s="51" t="s">
        <v>14</v>
      </c>
      <c r="E67" s="52">
        <v>111000</v>
      </c>
      <c r="F67" s="53"/>
      <c r="G67" s="53">
        <f t="shared" si="0"/>
        <v>161946658.01900014</v>
      </c>
      <c r="H67" s="54"/>
      <c r="I67" s="55"/>
      <c r="J67" s="55"/>
      <c r="K67" s="55"/>
      <c r="L67" s="55"/>
      <c r="M67" s="55"/>
      <c r="N67" s="55"/>
      <c r="O67" s="55"/>
    </row>
    <row r="68" spans="2:15" ht="26.25">
      <c r="B68" s="49">
        <v>46267</v>
      </c>
      <c r="C68" s="50">
        <v>3050010133</v>
      </c>
      <c r="D68" s="51" t="s">
        <v>14</v>
      </c>
      <c r="E68" s="52">
        <v>12600</v>
      </c>
      <c r="F68" s="53"/>
      <c r="G68" s="53">
        <f t="shared" si="0"/>
        <v>161959258.01900014</v>
      </c>
      <c r="H68" s="54"/>
      <c r="I68" s="55"/>
      <c r="J68" s="55"/>
      <c r="K68" s="55"/>
      <c r="L68" s="55"/>
      <c r="M68" s="55"/>
      <c r="N68" s="55"/>
      <c r="O68" s="55"/>
    </row>
    <row r="69" spans="2:15" ht="26.25">
      <c r="B69" s="49">
        <v>46267</v>
      </c>
      <c r="C69" s="50">
        <v>430169276</v>
      </c>
      <c r="D69" s="51" t="s">
        <v>14</v>
      </c>
      <c r="E69" s="52">
        <v>12600</v>
      </c>
      <c r="F69" s="53"/>
      <c r="G69" s="53">
        <f t="shared" si="0"/>
        <v>161971858.01900014</v>
      </c>
      <c r="H69" s="54"/>
      <c r="I69" s="55"/>
      <c r="J69" s="55"/>
      <c r="K69" s="55"/>
      <c r="L69" s="55"/>
      <c r="M69" s="55"/>
      <c r="N69" s="55"/>
      <c r="O69" s="55"/>
    </row>
    <row r="70" spans="2:15" ht="26.25">
      <c r="B70" s="49">
        <v>46267</v>
      </c>
      <c r="C70" s="50">
        <v>452400023336</v>
      </c>
      <c r="D70" s="51" t="s">
        <v>14</v>
      </c>
      <c r="E70" s="52">
        <v>100</v>
      </c>
      <c r="F70" s="53"/>
      <c r="G70" s="53">
        <f t="shared" si="0"/>
        <v>161971958.01900014</v>
      </c>
      <c r="H70" s="54"/>
      <c r="I70" s="55"/>
      <c r="J70" s="55"/>
      <c r="K70" s="55"/>
      <c r="L70" s="55"/>
      <c r="M70" s="55"/>
      <c r="N70" s="55"/>
      <c r="O70" s="55"/>
    </row>
    <row r="71" spans="2:15" ht="93.75">
      <c r="B71" s="49">
        <v>46268</v>
      </c>
      <c r="C71" s="50" t="s">
        <v>25</v>
      </c>
      <c r="D71" s="51" t="s">
        <v>26</v>
      </c>
      <c r="E71" s="52"/>
      <c r="F71" s="53">
        <v>129350.39999999999</v>
      </c>
      <c r="G71" s="53">
        <f t="shared" si="0"/>
        <v>161842607.61900014</v>
      </c>
      <c r="H71" s="54"/>
      <c r="I71" s="55"/>
      <c r="J71" s="55"/>
      <c r="K71" s="55"/>
      <c r="L71" s="55"/>
      <c r="M71" s="55"/>
      <c r="N71" s="55"/>
      <c r="O71" s="55"/>
    </row>
    <row r="72" spans="2:15" ht="117">
      <c r="B72" s="49">
        <v>46268</v>
      </c>
      <c r="C72" s="50" t="s">
        <v>27</v>
      </c>
      <c r="D72" s="51" t="s">
        <v>28</v>
      </c>
      <c r="E72" s="52"/>
      <c r="F72" s="53">
        <v>350000</v>
      </c>
      <c r="G72" s="53">
        <f t="shared" si="0"/>
        <v>161492607.61900014</v>
      </c>
      <c r="H72" s="54"/>
      <c r="I72" s="55"/>
      <c r="J72" s="55"/>
      <c r="K72" s="55"/>
      <c r="L72" s="55"/>
      <c r="M72" s="55"/>
      <c r="N72" s="55"/>
      <c r="O72" s="55"/>
    </row>
    <row r="73" spans="2:15" ht="70.5">
      <c r="B73" s="49">
        <v>46268</v>
      </c>
      <c r="C73" s="50">
        <v>342910</v>
      </c>
      <c r="D73" s="51" t="s">
        <v>13</v>
      </c>
      <c r="E73" s="52">
        <v>750</v>
      </c>
      <c r="F73" s="53"/>
      <c r="G73" s="53">
        <f t="shared" si="0"/>
        <v>161493357.61900014</v>
      </c>
      <c r="H73" s="54"/>
      <c r="I73" s="55"/>
      <c r="J73" s="55"/>
      <c r="K73" s="55"/>
      <c r="L73" s="55"/>
      <c r="M73" s="55"/>
      <c r="N73" s="55"/>
      <c r="O73" s="55"/>
    </row>
    <row r="74" spans="2:15" ht="26.25">
      <c r="B74" s="49">
        <v>46268</v>
      </c>
      <c r="C74" s="50">
        <v>452400470194</v>
      </c>
      <c r="D74" s="51" t="s">
        <v>14</v>
      </c>
      <c r="E74" s="52">
        <v>116400</v>
      </c>
      <c r="F74" s="53"/>
      <c r="G74" s="53">
        <f t="shared" si="0"/>
        <v>161609757.61900014</v>
      </c>
      <c r="H74" s="54"/>
      <c r="I74" s="55"/>
      <c r="J74" s="55"/>
      <c r="K74" s="55"/>
      <c r="L74" s="55"/>
      <c r="M74" s="55"/>
      <c r="N74" s="55"/>
      <c r="O74" s="55"/>
    </row>
    <row r="75" spans="2:15" ht="26.25">
      <c r="B75" s="49">
        <v>46268</v>
      </c>
      <c r="C75" s="50">
        <v>452400545199</v>
      </c>
      <c r="D75" s="51" t="s">
        <v>14</v>
      </c>
      <c r="E75" s="52">
        <v>100</v>
      </c>
      <c r="F75" s="53"/>
      <c r="G75" s="53">
        <f t="shared" si="0"/>
        <v>161609857.61900014</v>
      </c>
      <c r="H75" s="54"/>
      <c r="I75" s="55"/>
      <c r="J75" s="55"/>
      <c r="K75" s="55"/>
      <c r="L75" s="55"/>
      <c r="M75" s="55"/>
      <c r="N75" s="55"/>
      <c r="O75" s="55"/>
    </row>
    <row r="76" spans="2:15" ht="26.25">
      <c r="B76" s="49">
        <v>46268</v>
      </c>
      <c r="C76" s="50">
        <v>6300050259</v>
      </c>
      <c r="D76" s="51" t="s">
        <v>14</v>
      </c>
      <c r="E76" s="52">
        <v>18550</v>
      </c>
      <c r="F76" s="53"/>
      <c r="G76" s="53">
        <f t="shared" si="0"/>
        <v>161628407.61900014</v>
      </c>
      <c r="H76" s="54"/>
      <c r="I76" s="55"/>
      <c r="J76" s="55"/>
      <c r="K76" s="55"/>
      <c r="L76" s="55"/>
      <c r="M76" s="55"/>
      <c r="N76" s="55"/>
      <c r="O76" s="55"/>
    </row>
    <row r="77" spans="2:15" ht="26.25">
      <c r="B77" s="49">
        <v>46268</v>
      </c>
      <c r="C77" s="50">
        <v>452400015111</v>
      </c>
      <c r="D77" s="51" t="s">
        <v>14</v>
      </c>
      <c r="E77" s="52">
        <v>10000</v>
      </c>
      <c r="F77" s="53"/>
      <c r="G77" s="53">
        <f t="shared" si="0"/>
        <v>161638407.61900014</v>
      </c>
      <c r="H77" s="54"/>
      <c r="I77" s="55"/>
      <c r="J77" s="55"/>
      <c r="K77" s="55"/>
      <c r="L77" s="55"/>
      <c r="M77" s="55"/>
      <c r="N77" s="55"/>
      <c r="O77" s="55"/>
    </row>
    <row r="78" spans="2:15" ht="26.25">
      <c r="B78" s="49">
        <v>46268</v>
      </c>
      <c r="C78" s="50">
        <v>430208212</v>
      </c>
      <c r="D78" s="51" t="s">
        <v>14</v>
      </c>
      <c r="E78" s="52">
        <v>17500</v>
      </c>
      <c r="F78" s="53"/>
      <c r="G78" s="53">
        <f t="shared" ref="G78:G141" si="1">+G77+E78-F78</f>
        <v>161655907.61900014</v>
      </c>
      <c r="H78" s="54"/>
      <c r="I78" s="55"/>
      <c r="J78" s="55"/>
      <c r="K78" s="55"/>
      <c r="L78" s="55"/>
      <c r="M78" s="55"/>
      <c r="N78" s="55"/>
      <c r="O78" s="55"/>
    </row>
    <row r="79" spans="2:15" ht="26.25">
      <c r="B79" s="49">
        <v>46268</v>
      </c>
      <c r="C79" s="50">
        <v>7500020196</v>
      </c>
      <c r="D79" s="51" t="s">
        <v>14</v>
      </c>
      <c r="E79" s="52">
        <v>8000</v>
      </c>
      <c r="F79" s="53"/>
      <c r="G79" s="53">
        <f t="shared" si="1"/>
        <v>161663907.61900014</v>
      </c>
      <c r="H79" s="54"/>
      <c r="I79" s="55"/>
      <c r="J79" s="55"/>
      <c r="K79" s="55"/>
      <c r="L79" s="55"/>
      <c r="M79" s="55"/>
      <c r="N79" s="55"/>
      <c r="O79" s="55"/>
    </row>
    <row r="80" spans="2:15" ht="26.25">
      <c r="B80" s="49">
        <v>46268</v>
      </c>
      <c r="C80" s="50">
        <v>242876146</v>
      </c>
      <c r="D80" s="51" t="s">
        <v>14</v>
      </c>
      <c r="E80" s="52">
        <v>15000</v>
      </c>
      <c r="F80" s="53"/>
      <c r="G80" s="53">
        <f t="shared" si="1"/>
        <v>161678907.61900014</v>
      </c>
      <c r="H80" s="54"/>
      <c r="I80" s="55"/>
      <c r="J80" s="55"/>
      <c r="K80" s="55"/>
      <c r="L80" s="55"/>
      <c r="M80" s="55"/>
      <c r="N80" s="55"/>
      <c r="O80" s="55"/>
    </row>
    <row r="81" spans="2:15" ht="26.25">
      <c r="B81" s="49">
        <v>46268</v>
      </c>
      <c r="C81" s="50">
        <v>452400541707</v>
      </c>
      <c r="D81" s="51" t="s">
        <v>14</v>
      </c>
      <c r="E81" s="52">
        <v>100</v>
      </c>
      <c r="F81" s="53"/>
      <c r="G81" s="53">
        <f t="shared" si="1"/>
        <v>161679007.61900014</v>
      </c>
      <c r="H81" s="54"/>
      <c r="I81" s="55"/>
      <c r="J81" s="55"/>
      <c r="K81" s="55"/>
      <c r="L81" s="55"/>
      <c r="M81" s="55"/>
      <c r="N81" s="55"/>
      <c r="O81" s="55"/>
    </row>
    <row r="82" spans="2:15" ht="26.25">
      <c r="B82" s="49">
        <v>46268</v>
      </c>
      <c r="C82" s="50">
        <v>452400545526</v>
      </c>
      <c r="D82" s="51" t="s">
        <v>14</v>
      </c>
      <c r="E82" s="52">
        <v>97100</v>
      </c>
      <c r="F82" s="53"/>
      <c r="G82" s="53">
        <f t="shared" si="1"/>
        <v>161776107.61900014</v>
      </c>
      <c r="H82" s="54"/>
      <c r="I82" s="55"/>
      <c r="J82" s="55"/>
      <c r="K82" s="55"/>
      <c r="L82" s="55"/>
      <c r="M82" s="55"/>
      <c r="N82" s="55"/>
      <c r="O82" s="55"/>
    </row>
    <row r="83" spans="2:15" ht="26.25">
      <c r="B83" s="49">
        <v>46268</v>
      </c>
      <c r="C83" s="50">
        <v>5770010195</v>
      </c>
      <c r="D83" s="51" t="s">
        <v>14</v>
      </c>
      <c r="E83" s="52">
        <v>353600</v>
      </c>
      <c r="F83" s="53"/>
      <c r="G83" s="53">
        <f t="shared" si="1"/>
        <v>162129707.61900014</v>
      </c>
      <c r="H83" s="54"/>
      <c r="I83" s="55"/>
      <c r="J83" s="55"/>
      <c r="K83" s="55"/>
      <c r="L83" s="55"/>
      <c r="M83" s="55"/>
      <c r="N83" s="55"/>
      <c r="O83" s="55"/>
    </row>
    <row r="84" spans="2:15" ht="26.25">
      <c r="B84" s="49">
        <v>46268</v>
      </c>
      <c r="C84" s="50">
        <v>6600080511</v>
      </c>
      <c r="D84" s="51" t="s">
        <v>14</v>
      </c>
      <c r="E84" s="52">
        <v>1000</v>
      </c>
      <c r="F84" s="53"/>
      <c r="G84" s="53">
        <f t="shared" si="1"/>
        <v>162130707.61900014</v>
      </c>
      <c r="H84" s="54"/>
      <c r="I84" s="55"/>
      <c r="J84" s="55"/>
      <c r="K84" s="55"/>
      <c r="L84" s="55"/>
      <c r="M84" s="55"/>
      <c r="N84" s="55"/>
      <c r="O84" s="55"/>
    </row>
    <row r="85" spans="2:15" ht="26.25">
      <c r="B85" s="49">
        <v>46268</v>
      </c>
      <c r="C85" s="50">
        <v>5770010198</v>
      </c>
      <c r="D85" s="51" t="s">
        <v>14</v>
      </c>
      <c r="E85" s="52">
        <v>69500</v>
      </c>
      <c r="F85" s="53"/>
      <c r="G85" s="53">
        <f t="shared" si="1"/>
        <v>162200207.61900014</v>
      </c>
      <c r="H85" s="54"/>
      <c r="I85" s="55"/>
      <c r="J85" s="55"/>
      <c r="K85" s="55"/>
      <c r="L85" s="55"/>
      <c r="M85" s="55"/>
      <c r="N85" s="55"/>
      <c r="O85" s="55"/>
    </row>
    <row r="86" spans="2:15" ht="26.25">
      <c r="B86" s="49">
        <v>46268</v>
      </c>
      <c r="C86" s="50">
        <v>610050338</v>
      </c>
      <c r="D86" s="51" t="s">
        <v>14</v>
      </c>
      <c r="E86" s="52">
        <v>6300</v>
      </c>
      <c r="F86" s="53"/>
      <c r="G86" s="53">
        <f t="shared" si="1"/>
        <v>162206507.61900014</v>
      </c>
      <c r="H86" s="54"/>
      <c r="I86" s="55"/>
      <c r="J86" s="55"/>
      <c r="K86" s="55"/>
      <c r="L86" s="55"/>
      <c r="M86" s="55"/>
      <c r="N86" s="55"/>
      <c r="O86" s="55"/>
    </row>
    <row r="87" spans="2:15" ht="26.25">
      <c r="B87" s="49">
        <v>46268</v>
      </c>
      <c r="C87" s="50">
        <v>430230368</v>
      </c>
      <c r="D87" s="51" t="s">
        <v>14</v>
      </c>
      <c r="E87" s="52">
        <v>25000</v>
      </c>
      <c r="F87" s="53"/>
      <c r="G87" s="53">
        <f t="shared" si="1"/>
        <v>162231507.61900014</v>
      </c>
      <c r="H87" s="54"/>
      <c r="I87" s="55"/>
      <c r="J87" s="55"/>
      <c r="K87" s="55"/>
      <c r="L87" s="55"/>
      <c r="M87" s="55"/>
      <c r="N87" s="55"/>
      <c r="O87" s="55"/>
    </row>
    <row r="88" spans="2:15" ht="26.25">
      <c r="B88" s="49">
        <v>46268</v>
      </c>
      <c r="C88" s="50">
        <v>943023578</v>
      </c>
      <c r="D88" s="51" t="s">
        <v>14</v>
      </c>
      <c r="E88" s="52">
        <v>14000</v>
      </c>
      <c r="F88" s="53"/>
      <c r="G88" s="53">
        <f t="shared" si="1"/>
        <v>162245507.61900014</v>
      </c>
      <c r="H88" s="54"/>
      <c r="I88" s="55"/>
      <c r="J88" s="55"/>
      <c r="K88" s="55"/>
      <c r="L88" s="55"/>
      <c r="M88" s="55"/>
      <c r="N88" s="55"/>
      <c r="O88" s="55"/>
    </row>
    <row r="89" spans="2:15" ht="26.25">
      <c r="B89" s="49">
        <v>46268</v>
      </c>
      <c r="C89" s="50">
        <v>452400362648</v>
      </c>
      <c r="D89" s="51" t="s">
        <v>14</v>
      </c>
      <c r="E89" s="52">
        <v>63500</v>
      </c>
      <c r="F89" s="53"/>
      <c r="G89" s="53">
        <f t="shared" si="1"/>
        <v>162309007.61900014</v>
      </c>
      <c r="H89" s="54"/>
      <c r="I89" s="55"/>
      <c r="J89" s="55"/>
      <c r="K89" s="55"/>
      <c r="L89" s="55"/>
      <c r="M89" s="55"/>
      <c r="N89" s="55"/>
      <c r="O89" s="55"/>
    </row>
    <row r="90" spans="2:15" ht="93.75">
      <c r="B90" s="49">
        <v>46269</v>
      </c>
      <c r="C90" s="50" t="s">
        <v>29</v>
      </c>
      <c r="D90" s="51" t="s">
        <v>30</v>
      </c>
      <c r="E90" s="52"/>
      <c r="F90" s="53">
        <v>17511.2</v>
      </c>
      <c r="G90" s="53">
        <f t="shared" si="1"/>
        <v>162291496.41900015</v>
      </c>
      <c r="H90" s="54"/>
      <c r="I90" s="55"/>
      <c r="J90" s="55"/>
      <c r="K90" s="55"/>
      <c r="L90" s="55"/>
      <c r="M90" s="55"/>
      <c r="N90" s="55"/>
      <c r="O90" s="55"/>
    </row>
    <row r="91" spans="2:15" ht="117">
      <c r="B91" s="49">
        <v>46269</v>
      </c>
      <c r="C91" s="50" t="s">
        <v>31</v>
      </c>
      <c r="D91" s="51" t="s">
        <v>32</v>
      </c>
      <c r="E91" s="52"/>
      <c r="F91" s="53">
        <v>10348.040000000001</v>
      </c>
      <c r="G91" s="53">
        <f t="shared" si="1"/>
        <v>162281148.37900016</v>
      </c>
      <c r="H91" s="54"/>
      <c r="I91" s="55"/>
      <c r="J91" s="55"/>
      <c r="K91" s="55"/>
      <c r="L91" s="55"/>
      <c r="M91" s="55"/>
      <c r="N91" s="55"/>
      <c r="O91" s="55"/>
    </row>
    <row r="92" spans="2:15" ht="70.5">
      <c r="B92" s="49">
        <v>46269</v>
      </c>
      <c r="C92" s="50" t="s">
        <v>33</v>
      </c>
      <c r="D92" s="51" t="s">
        <v>34</v>
      </c>
      <c r="E92" s="52"/>
      <c r="F92" s="53">
        <v>94260</v>
      </c>
      <c r="G92" s="53">
        <f t="shared" si="1"/>
        <v>162186888.37900016</v>
      </c>
      <c r="H92" s="54"/>
      <c r="I92" s="55"/>
      <c r="J92" s="55"/>
      <c r="K92" s="55"/>
      <c r="L92" s="55"/>
      <c r="M92" s="55"/>
      <c r="N92" s="55"/>
      <c r="O92" s="55"/>
    </row>
    <row r="93" spans="2:15" ht="93.75">
      <c r="B93" s="49">
        <v>46269</v>
      </c>
      <c r="C93" s="50" t="s">
        <v>35</v>
      </c>
      <c r="D93" s="51" t="s">
        <v>36</v>
      </c>
      <c r="E93" s="52"/>
      <c r="F93" s="53">
        <v>157412</v>
      </c>
      <c r="G93" s="53">
        <f t="shared" si="1"/>
        <v>162029476.37900016</v>
      </c>
      <c r="H93" s="54"/>
      <c r="I93" s="55"/>
      <c r="J93" s="55"/>
      <c r="K93" s="55"/>
      <c r="L93" s="55"/>
      <c r="M93" s="55"/>
      <c r="N93" s="55"/>
      <c r="O93" s="55"/>
    </row>
    <row r="94" spans="2:15" ht="140.25">
      <c r="B94" s="49">
        <v>46269</v>
      </c>
      <c r="C94" s="50" t="s">
        <v>37</v>
      </c>
      <c r="D94" s="51" t="s">
        <v>38</v>
      </c>
      <c r="E94" s="52"/>
      <c r="F94" s="53">
        <v>479670</v>
      </c>
      <c r="G94" s="53">
        <f t="shared" si="1"/>
        <v>161549806.37900016</v>
      </c>
      <c r="H94" s="54"/>
      <c r="I94" s="55"/>
      <c r="J94" s="55"/>
      <c r="K94" s="55"/>
      <c r="L94" s="55"/>
      <c r="M94" s="55"/>
      <c r="N94" s="55"/>
      <c r="O94" s="55"/>
    </row>
    <row r="95" spans="2:15" ht="70.5">
      <c r="B95" s="49">
        <v>46269</v>
      </c>
      <c r="C95" s="50" t="s">
        <v>39</v>
      </c>
      <c r="D95" s="51" t="s">
        <v>40</v>
      </c>
      <c r="E95" s="52"/>
      <c r="F95" s="53">
        <v>33187.49</v>
      </c>
      <c r="G95" s="53">
        <f t="shared" si="1"/>
        <v>161516618.88900015</v>
      </c>
      <c r="H95" s="54"/>
      <c r="I95" s="55"/>
      <c r="J95" s="55"/>
      <c r="K95" s="55"/>
      <c r="L95" s="55"/>
      <c r="M95" s="55"/>
      <c r="N95" s="55"/>
      <c r="O95" s="55"/>
    </row>
    <row r="96" spans="2:15" ht="70.5">
      <c r="B96" s="49">
        <v>46269</v>
      </c>
      <c r="C96" s="50" t="s">
        <v>41</v>
      </c>
      <c r="D96" s="51" t="s">
        <v>42</v>
      </c>
      <c r="E96" s="52"/>
      <c r="F96" s="53">
        <v>24166.63</v>
      </c>
      <c r="G96" s="53">
        <f t="shared" si="1"/>
        <v>161492452.25900015</v>
      </c>
      <c r="H96" s="54"/>
      <c r="I96" s="55"/>
      <c r="J96" s="55"/>
      <c r="K96" s="55"/>
      <c r="L96" s="55"/>
      <c r="M96" s="55"/>
      <c r="N96" s="55"/>
      <c r="O96" s="55"/>
    </row>
    <row r="97" spans="2:15" ht="93.75">
      <c r="B97" s="49">
        <v>46269</v>
      </c>
      <c r="C97" s="50" t="s">
        <v>43</v>
      </c>
      <c r="D97" s="51" t="s">
        <v>44</v>
      </c>
      <c r="E97" s="52"/>
      <c r="F97" s="53">
        <v>90860</v>
      </c>
      <c r="G97" s="53">
        <f t="shared" si="1"/>
        <v>161401592.25900015</v>
      </c>
      <c r="H97" s="54"/>
      <c r="I97" s="55"/>
      <c r="J97" s="55"/>
      <c r="K97" s="55"/>
      <c r="L97" s="55"/>
      <c r="M97" s="55"/>
      <c r="N97" s="55"/>
      <c r="O97" s="55"/>
    </row>
    <row r="98" spans="2:15" ht="47.25">
      <c r="B98" s="49">
        <v>46269</v>
      </c>
      <c r="C98" s="50" t="s">
        <v>45</v>
      </c>
      <c r="D98" s="51" t="s">
        <v>46</v>
      </c>
      <c r="E98" s="52"/>
      <c r="F98" s="53">
        <v>256114.44</v>
      </c>
      <c r="G98" s="53">
        <f t="shared" si="1"/>
        <v>161145477.81900015</v>
      </c>
      <c r="H98" s="54"/>
      <c r="I98" s="55"/>
      <c r="J98" s="55"/>
      <c r="K98" s="55"/>
      <c r="L98" s="55"/>
      <c r="M98" s="55"/>
      <c r="N98" s="55"/>
      <c r="O98" s="55"/>
    </row>
    <row r="99" spans="2:15" ht="47.25">
      <c r="B99" s="49">
        <v>46269</v>
      </c>
      <c r="C99" s="50" t="s">
        <v>47</v>
      </c>
      <c r="D99" s="51" t="s">
        <v>46</v>
      </c>
      <c r="E99" s="52"/>
      <c r="F99" s="53">
        <v>181852.79999999999</v>
      </c>
      <c r="G99" s="53">
        <f t="shared" si="1"/>
        <v>160963625.01900014</v>
      </c>
      <c r="H99" s="54"/>
      <c r="I99" s="55"/>
      <c r="J99" s="55"/>
      <c r="K99" s="55"/>
      <c r="L99" s="55"/>
      <c r="M99" s="55"/>
      <c r="N99" s="55"/>
      <c r="O99" s="55"/>
    </row>
    <row r="100" spans="2:15" ht="70.5">
      <c r="B100" s="49">
        <v>46269</v>
      </c>
      <c r="C100" s="50" t="s">
        <v>48</v>
      </c>
      <c r="D100" s="51" t="s">
        <v>49</v>
      </c>
      <c r="E100" s="52"/>
      <c r="F100" s="53">
        <v>65250.25</v>
      </c>
      <c r="G100" s="53">
        <f t="shared" si="1"/>
        <v>160898374.76900014</v>
      </c>
      <c r="H100" s="54"/>
      <c r="I100" s="55"/>
      <c r="J100" s="55"/>
      <c r="K100" s="55"/>
      <c r="L100" s="55"/>
      <c r="M100" s="55"/>
      <c r="N100" s="55"/>
      <c r="O100" s="55"/>
    </row>
    <row r="101" spans="2:15" ht="70.5">
      <c r="B101" s="49">
        <v>46269</v>
      </c>
      <c r="C101" s="50" t="s">
        <v>50</v>
      </c>
      <c r="D101" s="51" t="s">
        <v>51</v>
      </c>
      <c r="E101" s="52"/>
      <c r="F101" s="53">
        <v>14813.13</v>
      </c>
      <c r="G101" s="53">
        <f t="shared" si="1"/>
        <v>160883561.63900015</v>
      </c>
      <c r="H101" s="54"/>
      <c r="I101" s="55"/>
      <c r="J101" s="55"/>
      <c r="K101" s="55"/>
      <c r="L101" s="55"/>
      <c r="M101" s="55"/>
      <c r="N101" s="55"/>
      <c r="O101" s="55"/>
    </row>
    <row r="102" spans="2:15" ht="70.5">
      <c r="B102" s="49">
        <v>46269</v>
      </c>
      <c r="C102" s="50">
        <v>28963</v>
      </c>
      <c r="D102" s="51" t="s">
        <v>13</v>
      </c>
      <c r="E102" s="52">
        <v>825</v>
      </c>
      <c r="F102" s="53"/>
      <c r="G102" s="53">
        <f t="shared" si="1"/>
        <v>160884386.63900015</v>
      </c>
      <c r="H102" s="54"/>
      <c r="I102" s="55"/>
      <c r="J102" s="55"/>
      <c r="K102" s="55"/>
      <c r="L102" s="55"/>
      <c r="M102" s="55"/>
      <c r="N102" s="55"/>
      <c r="O102" s="55"/>
    </row>
    <row r="103" spans="2:15" ht="70.5">
      <c r="B103" s="49">
        <v>46269</v>
      </c>
      <c r="C103" s="50">
        <v>729666</v>
      </c>
      <c r="D103" s="51" t="s">
        <v>13</v>
      </c>
      <c r="E103" s="52">
        <v>600</v>
      </c>
      <c r="F103" s="53"/>
      <c r="G103" s="53">
        <f t="shared" si="1"/>
        <v>160884986.63900015</v>
      </c>
      <c r="H103" s="54"/>
      <c r="I103" s="55"/>
      <c r="J103" s="55"/>
      <c r="K103" s="55"/>
      <c r="L103" s="55"/>
      <c r="M103" s="55"/>
      <c r="N103" s="55"/>
      <c r="O103" s="55"/>
    </row>
    <row r="104" spans="2:15" ht="26.25">
      <c r="B104" s="49">
        <v>46269</v>
      </c>
      <c r="C104" s="50">
        <v>452400470196</v>
      </c>
      <c r="D104" s="51" t="s">
        <v>14</v>
      </c>
      <c r="E104" s="52">
        <v>205640</v>
      </c>
      <c r="F104" s="53"/>
      <c r="G104" s="53">
        <f t="shared" si="1"/>
        <v>161090626.63900015</v>
      </c>
      <c r="H104" s="54"/>
      <c r="I104" s="55"/>
      <c r="J104" s="55"/>
      <c r="K104" s="55"/>
      <c r="L104" s="55"/>
      <c r="M104" s="55"/>
      <c r="N104" s="55"/>
      <c r="O104" s="55"/>
    </row>
    <row r="105" spans="2:15" ht="26.25">
      <c r="B105" s="49">
        <v>46269</v>
      </c>
      <c r="C105" s="50">
        <v>452400544671</v>
      </c>
      <c r="D105" s="51" t="s">
        <v>14</v>
      </c>
      <c r="E105" s="52">
        <v>48000</v>
      </c>
      <c r="F105" s="53"/>
      <c r="G105" s="53">
        <f t="shared" si="1"/>
        <v>161138626.63900015</v>
      </c>
      <c r="H105" s="54"/>
      <c r="I105" s="55"/>
      <c r="J105" s="55"/>
      <c r="K105" s="55"/>
      <c r="L105" s="55"/>
      <c r="M105" s="55"/>
      <c r="N105" s="55"/>
      <c r="O105" s="55"/>
    </row>
    <row r="106" spans="2:15" ht="26.25">
      <c r="B106" s="49">
        <v>46269</v>
      </c>
      <c r="C106" s="50">
        <v>1200120143</v>
      </c>
      <c r="D106" s="51" t="s">
        <v>14</v>
      </c>
      <c r="E106" s="52">
        <v>8000</v>
      </c>
      <c r="F106" s="53"/>
      <c r="G106" s="53">
        <f t="shared" si="1"/>
        <v>161146626.63900015</v>
      </c>
      <c r="H106" s="54"/>
      <c r="I106" s="55"/>
      <c r="J106" s="55"/>
      <c r="K106" s="55"/>
      <c r="L106" s="55"/>
      <c r="M106" s="55"/>
      <c r="N106" s="55"/>
      <c r="O106" s="55"/>
    </row>
    <row r="107" spans="2:15" ht="26.25">
      <c r="B107" s="49">
        <v>46269</v>
      </c>
      <c r="C107" s="50">
        <v>452400430005</v>
      </c>
      <c r="D107" s="51" t="s">
        <v>14</v>
      </c>
      <c r="E107" s="52">
        <v>120</v>
      </c>
      <c r="F107" s="53"/>
      <c r="G107" s="53">
        <f t="shared" si="1"/>
        <v>161146746.63900015</v>
      </c>
      <c r="H107" s="54"/>
      <c r="I107" s="55"/>
      <c r="J107" s="55"/>
      <c r="K107" s="55"/>
      <c r="L107" s="55"/>
      <c r="M107" s="55"/>
      <c r="N107" s="55"/>
      <c r="O107" s="55"/>
    </row>
    <row r="108" spans="2:15" ht="26.25">
      <c r="B108" s="49">
        <v>46269</v>
      </c>
      <c r="C108" s="50">
        <v>452400542819</v>
      </c>
      <c r="D108" s="51" t="s">
        <v>14</v>
      </c>
      <c r="E108" s="52">
        <v>4000</v>
      </c>
      <c r="F108" s="53"/>
      <c r="G108" s="53">
        <f t="shared" si="1"/>
        <v>161150746.63900015</v>
      </c>
      <c r="H108" s="54"/>
      <c r="I108" s="55"/>
      <c r="J108" s="55"/>
      <c r="K108" s="55"/>
      <c r="L108" s="55"/>
      <c r="M108" s="55"/>
      <c r="N108" s="55"/>
      <c r="O108" s="55"/>
    </row>
    <row r="109" spans="2:15" ht="26.25">
      <c r="B109" s="49">
        <v>46269</v>
      </c>
      <c r="C109" s="50">
        <v>452400544688</v>
      </c>
      <c r="D109" s="51" t="s">
        <v>14</v>
      </c>
      <c r="E109" s="52">
        <v>100</v>
      </c>
      <c r="F109" s="53"/>
      <c r="G109" s="53">
        <f t="shared" si="1"/>
        <v>161150846.63900015</v>
      </c>
      <c r="H109" s="54"/>
      <c r="I109" s="55"/>
      <c r="J109" s="55"/>
      <c r="K109" s="55"/>
      <c r="L109" s="55"/>
      <c r="M109" s="55"/>
      <c r="N109" s="55"/>
      <c r="O109" s="55"/>
    </row>
    <row r="110" spans="2:15" ht="26.25">
      <c r="B110" s="49">
        <v>46269</v>
      </c>
      <c r="C110" s="50">
        <v>5280020196</v>
      </c>
      <c r="D110" s="51" t="s">
        <v>14</v>
      </c>
      <c r="E110" s="52">
        <v>7700</v>
      </c>
      <c r="F110" s="53"/>
      <c r="G110" s="53">
        <f t="shared" si="1"/>
        <v>161158546.63900015</v>
      </c>
      <c r="H110" s="54"/>
      <c r="I110" s="55"/>
      <c r="J110" s="55"/>
      <c r="K110" s="55"/>
      <c r="L110" s="55"/>
      <c r="M110" s="55"/>
      <c r="N110" s="55"/>
      <c r="O110" s="55"/>
    </row>
    <row r="111" spans="2:15" ht="26.25">
      <c r="B111" s="49">
        <v>46269</v>
      </c>
      <c r="C111" s="50">
        <v>452400540597</v>
      </c>
      <c r="D111" s="51" t="s">
        <v>14</v>
      </c>
      <c r="E111" s="52">
        <v>580</v>
      </c>
      <c r="F111" s="53"/>
      <c r="G111" s="53">
        <f t="shared" si="1"/>
        <v>161159126.63900015</v>
      </c>
      <c r="H111" s="54"/>
      <c r="I111" s="55"/>
      <c r="J111" s="55"/>
      <c r="K111" s="55"/>
      <c r="L111" s="55"/>
      <c r="M111" s="55"/>
      <c r="N111" s="55"/>
      <c r="O111" s="55"/>
    </row>
    <row r="112" spans="2:15" ht="26.25">
      <c r="B112" s="49">
        <v>46269</v>
      </c>
      <c r="C112" s="50">
        <v>452400540637</v>
      </c>
      <c r="D112" s="51" t="s">
        <v>14</v>
      </c>
      <c r="E112" s="52">
        <v>11200</v>
      </c>
      <c r="F112" s="53"/>
      <c r="G112" s="53">
        <f t="shared" si="1"/>
        <v>161170326.63900015</v>
      </c>
      <c r="H112" s="54"/>
      <c r="I112" s="55"/>
      <c r="J112" s="55"/>
      <c r="K112" s="55"/>
      <c r="L112" s="55"/>
      <c r="M112" s="55"/>
      <c r="N112" s="55"/>
      <c r="O112" s="55"/>
    </row>
    <row r="113" spans="2:15" ht="26.25">
      <c r="B113" s="49">
        <v>46269</v>
      </c>
      <c r="C113" s="50">
        <v>430282842</v>
      </c>
      <c r="D113" s="51" t="s">
        <v>14</v>
      </c>
      <c r="E113" s="52">
        <v>54000</v>
      </c>
      <c r="F113" s="53"/>
      <c r="G113" s="53">
        <f t="shared" si="1"/>
        <v>161224326.63900015</v>
      </c>
      <c r="H113" s="54"/>
      <c r="I113" s="55"/>
      <c r="J113" s="55"/>
      <c r="K113" s="55"/>
      <c r="L113" s="55"/>
      <c r="M113" s="55"/>
      <c r="N113" s="55"/>
      <c r="O113" s="55"/>
    </row>
    <row r="114" spans="2:15" ht="26.25">
      <c r="B114" s="49">
        <v>46269</v>
      </c>
      <c r="C114" s="50">
        <v>3790020349</v>
      </c>
      <c r="D114" s="51" t="s">
        <v>14</v>
      </c>
      <c r="E114" s="52">
        <v>9100</v>
      </c>
      <c r="F114" s="53"/>
      <c r="G114" s="53">
        <f t="shared" si="1"/>
        <v>161233426.63900015</v>
      </c>
      <c r="H114" s="54"/>
      <c r="I114" s="55"/>
      <c r="J114" s="55"/>
      <c r="K114" s="55"/>
      <c r="L114" s="55"/>
      <c r="M114" s="55"/>
      <c r="N114" s="55"/>
      <c r="O114" s="55"/>
    </row>
    <row r="115" spans="2:15" ht="26.25">
      <c r="B115" s="49">
        <v>46269</v>
      </c>
      <c r="C115" s="50">
        <v>5770030260</v>
      </c>
      <c r="D115" s="51" t="s">
        <v>14</v>
      </c>
      <c r="E115" s="52">
        <v>49000</v>
      </c>
      <c r="F115" s="53"/>
      <c r="G115" s="53">
        <f t="shared" si="1"/>
        <v>161282426.63900015</v>
      </c>
      <c r="H115" s="54"/>
      <c r="I115" s="55"/>
      <c r="J115" s="55"/>
      <c r="K115" s="55"/>
      <c r="L115" s="55"/>
      <c r="M115" s="55"/>
      <c r="N115" s="55"/>
      <c r="O115" s="55"/>
    </row>
    <row r="116" spans="2:15" ht="26.25">
      <c r="B116" s="49">
        <v>46269</v>
      </c>
      <c r="C116" s="50">
        <v>5770030263</v>
      </c>
      <c r="D116" s="51" t="s">
        <v>14</v>
      </c>
      <c r="E116" s="52">
        <v>70700</v>
      </c>
      <c r="F116" s="53"/>
      <c r="G116" s="53">
        <f t="shared" si="1"/>
        <v>161353126.63900015</v>
      </c>
      <c r="H116" s="54"/>
      <c r="I116" s="55"/>
      <c r="J116" s="55"/>
      <c r="K116" s="55"/>
      <c r="L116" s="55"/>
      <c r="M116" s="55"/>
      <c r="N116" s="55"/>
      <c r="O116" s="55"/>
    </row>
    <row r="117" spans="2:15" ht="26.25">
      <c r="B117" s="49">
        <v>46269</v>
      </c>
      <c r="C117" s="50">
        <v>8516</v>
      </c>
      <c r="D117" s="51" t="s">
        <v>52</v>
      </c>
      <c r="E117" s="52">
        <v>200000</v>
      </c>
      <c r="F117" s="53"/>
      <c r="G117" s="53">
        <f t="shared" si="1"/>
        <v>161553126.63900015</v>
      </c>
      <c r="H117" s="54"/>
      <c r="I117" s="55"/>
      <c r="J117" s="55"/>
      <c r="K117" s="55"/>
      <c r="L117" s="55"/>
      <c r="M117" s="55"/>
      <c r="N117" s="55"/>
      <c r="O117" s="55"/>
    </row>
    <row r="118" spans="2:15" ht="26.25">
      <c r="B118" s="49">
        <v>46269</v>
      </c>
      <c r="C118" s="50">
        <v>8517</v>
      </c>
      <c r="D118" s="51" t="s">
        <v>52</v>
      </c>
      <c r="E118" s="52">
        <v>150000</v>
      </c>
      <c r="F118" s="53"/>
      <c r="G118" s="53">
        <f t="shared" si="1"/>
        <v>161703126.63900015</v>
      </c>
      <c r="H118" s="54"/>
      <c r="I118" s="55"/>
      <c r="J118" s="55"/>
      <c r="K118" s="55"/>
      <c r="L118" s="55"/>
      <c r="M118" s="55"/>
      <c r="N118" s="55"/>
      <c r="O118" s="55"/>
    </row>
    <row r="119" spans="2:15" ht="26.25">
      <c r="B119" s="49">
        <v>46269</v>
      </c>
      <c r="C119" s="50">
        <v>8518</v>
      </c>
      <c r="D119" s="51" t="s">
        <v>52</v>
      </c>
      <c r="E119" s="52">
        <v>400000</v>
      </c>
      <c r="F119" s="53"/>
      <c r="G119" s="53">
        <f t="shared" si="1"/>
        <v>162103126.63900015</v>
      </c>
      <c r="H119" s="54"/>
      <c r="I119" s="55"/>
      <c r="J119" s="55"/>
      <c r="K119" s="55"/>
      <c r="L119" s="55"/>
      <c r="M119" s="55"/>
      <c r="N119" s="55"/>
      <c r="O119" s="55"/>
    </row>
    <row r="120" spans="2:15" ht="26.25">
      <c r="B120" s="49">
        <v>46269</v>
      </c>
      <c r="C120" s="50">
        <v>8516</v>
      </c>
      <c r="D120" s="51" t="s">
        <v>52</v>
      </c>
      <c r="E120" s="52"/>
      <c r="F120" s="53">
        <v>200000</v>
      </c>
      <c r="G120" s="53">
        <f t="shared" si="1"/>
        <v>161903126.63900015</v>
      </c>
      <c r="H120" s="54"/>
      <c r="I120" s="55"/>
      <c r="J120" s="55"/>
      <c r="K120" s="55"/>
      <c r="L120" s="55"/>
      <c r="M120" s="55"/>
      <c r="N120" s="55"/>
      <c r="O120" s="55"/>
    </row>
    <row r="121" spans="2:15" ht="26.25">
      <c r="B121" s="49">
        <v>46269</v>
      </c>
      <c r="C121" s="50">
        <v>8517</v>
      </c>
      <c r="D121" s="51" t="s">
        <v>52</v>
      </c>
      <c r="E121" s="52"/>
      <c r="F121" s="53">
        <v>150000</v>
      </c>
      <c r="G121" s="53">
        <f t="shared" si="1"/>
        <v>161753126.63900015</v>
      </c>
      <c r="H121" s="54"/>
      <c r="I121" s="55"/>
      <c r="J121" s="55"/>
      <c r="K121" s="55"/>
      <c r="L121" s="55"/>
      <c r="M121" s="55"/>
      <c r="N121" s="55"/>
      <c r="O121" s="55"/>
    </row>
    <row r="122" spans="2:15" ht="26.25">
      <c r="B122" s="49">
        <v>46269</v>
      </c>
      <c r="C122" s="50">
        <v>8518</v>
      </c>
      <c r="D122" s="51" t="s">
        <v>52</v>
      </c>
      <c r="E122" s="52"/>
      <c r="F122" s="53">
        <v>400000</v>
      </c>
      <c r="G122" s="53">
        <f t="shared" si="1"/>
        <v>161353126.63900015</v>
      </c>
      <c r="H122" s="54"/>
      <c r="I122" s="55"/>
      <c r="J122" s="55"/>
      <c r="K122" s="55"/>
      <c r="L122" s="55"/>
      <c r="M122" s="55"/>
      <c r="N122" s="55"/>
      <c r="O122" s="55"/>
    </row>
    <row r="123" spans="2:15" ht="26.25">
      <c r="B123" s="49">
        <v>46269</v>
      </c>
      <c r="C123" s="50">
        <v>1563</v>
      </c>
      <c r="D123" s="51" t="s">
        <v>53</v>
      </c>
      <c r="E123" s="52"/>
      <c r="F123" s="53">
        <v>735.65</v>
      </c>
      <c r="G123" s="53">
        <f t="shared" si="1"/>
        <v>161352390.98900014</v>
      </c>
      <c r="H123" s="54"/>
      <c r="I123" s="55"/>
      <c r="J123" s="55"/>
      <c r="K123" s="55"/>
      <c r="L123" s="55"/>
      <c r="M123" s="55"/>
      <c r="N123" s="55"/>
      <c r="O123" s="55"/>
    </row>
    <row r="124" spans="2:15" ht="93.75">
      <c r="B124" s="49">
        <v>46272</v>
      </c>
      <c r="C124" s="50" t="s">
        <v>54</v>
      </c>
      <c r="D124" s="51" t="s">
        <v>55</v>
      </c>
      <c r="E124" s="52"/>
      <c r="F124" s="53">
        <v>57338.2</v>
      </c>
      <c r="G124" s="53">
        <f t="shared" si="1"/>
        <v>161295052.78900015</v>
      </c>
      <c r="H124" s="54"/>
      <c r="I124" s="55"/>
      <c r="J124" s="55"/>
      <c r="K124" s="55"/>
      <c r="L124" s="55"/>
      <c r="M124" s="55"/>
      <c r="N124" s="55"/>
      <c r="O124" s="55"/>
    </row>
    <row r="125" spans="2:15" ht="70.5">
      <c r="B125" s="49">
        <v>46272</v>
      </c>
      <c r="C125" s="50">
        <v>567431</v>
      </c>
      <c r="D125" s="51" t="s">
        <v>13</v>
      </c>
      <c r="E125" s="52">
        <v>1200</v>
      </c>
      <c r="F125" s="53"/>
      <c r="G125" s="53">
        <f t="shared" si="1"/>
        <v>161296252.78900015</v>
      </c>
      <c r="H125" s="54"/>
      <c r="I125" s="55"/>
      <c r="J125" s="55"/>
      <c r="K125" s="55"/>
      <c r="L125" s="55"/>
      <c r="M125" s="55"/>
      <c r="N125" s="55"/>
      <c r="O125" s="55"/>
    </row>
    <row r="126" spans="2:15" ht="70.5">
      <c r="B126" s="49">
        <v>46272</v>
      </c>
      <c r="C126" s="50">
        <v>374413</v>
      </c>
      <c r="D126" s="51" t="s">
        <v>13</v>
      </c>
      <c r="E126" s="52">
        <v>1500</v>
      </c>
      <c r="F126" s="53"/>
      <c r="G126" s="53">
        <f t="shared" si="1"/>
        <v>161297752.78900015</v>
      </c>
      <c r="H126" s="54"/>
      <c r="I126" s="55"/>
      <c r="J126" s="55"/>
      <c r="K126" s="55"/>
      <c r="L126" s="55"/>
      <c r="M126" s="55"/>
      <c r="N126" s="55"/>
      <c r="O126" s="55"/>
    </row>
    <row r="127" spans="2:15" ht="70.5">
      <c r="B127" s="49">
        <v>46272</v>
      </c>
      <c r="C127" s="50">
        <v>455266</v>
      </c>
      <c r="D127" s="51" t="s">
        <v>13</v>
      </c>
      <c r="E127" s="52">
        <v>825</v>
      </c>
      <c r="F127" s="53"/>
      <c r="G127" s="53">
        <f t="shared" si="1"/>
        <v>161298577.78900015</v>
      </c>
      <c r="H127" s="54"/>
      <c r="I127" s="55"/>
      <c r="J127" s="55"/>
      <c r="K127" s="55"/>
      <c r="L127" s="55"/>
      <c r="M127" s="55"/>
      <c r="N127" s="55"/>
      <c r="O127" s="55"/>
    </row>
    <row r="128" spans="2:15" ht="70.5">
      <c r="B128" s="49">
        <v>46272</v>
      </c>
      <c r="C128" s="50">
        <v>841424</v>
      </c>
      <c r="D128" s="51" t="s">
        <v>13</v>
      </c>
      <c r="E128" s="52">
        <v>600</v>
      </c>
      <c r="F128" s="53"/>
      <c r="G128" s="53">
        <f t="shared" si="1"/>
        <v>161299177.78900015</v>
      </c>
      <c r="H128" s="54"/>
      <c r="I128" s="55"/>
      <c r="J128" s="55"/>
      <c r="K128" s="55"/>
      <c r="L128" s="55"/>
      <c r="M128" s="55"/>
      <c r="N128" s="55"/>
      <c r="O128" s="55"/>
    </row>
    <row r="129" spans="2:15" ht="70.5">
      <c r="B129" s="49">
        <v>46272</v>
      </c>
      <c r="C129" s="50">
        <v>836177</v>
      </c>
      <c r="D129" s="51" t="s">
        <v>13</v>
      </c>
      <c r="E129" s="52">
        <v>900</v>
      </c>
      <c r="F129" s="53"/>
      <c r="G129" s="53">
        <f t="shared" si="1"/>
        <v>161300077.78900015</v>
      </c>
      <c r="H129" s="54"/>
      <c r="I129" s="55"/>
      <c r="J129" s="55"/>
      <c r="K129" s="55"/>
      <c r="L129" s="55"/>
      <c r="M129" s="55"/>
      <c r="N129" s="55"/>
      <c r="O129" s="55"/>
    </row>
    <row r="130" spans="2:15" ht="26.25">
      <c r="B130" s="49">
        <v>46272</v>
      </c>
      <c r="C130" s="50">
        <v>452400470196</v>
      </c>
      <c r="D130" s="51" t="s">
        <v>14</v>
      </c>
      <c r="E130" s="52">
        <v>126245.5</v>
      </c>
      <c r="F130" s="53"/>
      <c r="G130" s="53">
        <f t="shared" si="1"/>
        <v>161426323.28900015</v>
      </c>
      <c r="H130" s="54"/>
      <c r="I130" s="55"/>
      <c r="J130" s="55"/>
      <c r="K130" s="55"/>
      <c r="L130" s="55"/>
      <c r="M130" s="55"/>
      <c r="N130" s="55"/>
      <c r="O130" s="55"/>
    </row>
    <row r="131" spans="2:15" ht="26.25">
      <c r="B131" s="49">
        <v>46272</v>
      </c>
      <c r="C131" s="50">
        <v>3400050202</v>
      </c>
      <c r="D131" s="51" t="s">
        <v>14</v>
      </c>
      <c r="E131" s="52">
        <v>8000</v>
      </c>
      <c r="F131" s="53"/>
      <c r="G131" s="53">
        <f t="shared" si="1"/>
        <v>161434323.28900015</v>
      </c>
      <c r="H131" s="54"/>
      <c r="I131" s="55"/>
      <c r="J131" s="55"/>
      <c r="K131" s="55"/>
      <c r="L131" s="55"/>
      <c r="M131" s="55"/>
      <c r="N131" s="55"/>
      <c r="O131" s="55"/>
    </row>
    <row r="132" spans="2:15" ht="26.25">
      <c r="B132" s="49">
        <v>46272</v>
      </c>
      <c r="C132" s="50">
        <v>430371693</v>
      </c>
      <c r="D132" s="51" t="s">
        <v>14</v>
      </c>
      <c r="E132" s="52">
        <v>5000</v>
      </c>
      <c r="F132" s="53"/>
      <c r="G132" s="53">
        <f t="shared" si="1"/>
        <v>161439323.28900015</v>
      </c>
      <c r="H132" s="54"/>
      <c r="I132" s="55"/>
      <c r="J132" s="55"/>
      <c r="K132" s="55"/>
      <c r="L132" s="55"/>
      <c r="M132" s="55"/>
      <c r="N132" s="55"/>
      <c r="O132" s="55"/>
    </row>
    <row r="133" spans="2:15" ht="26.25">
      <c r="B133" s="49">
        <v>46272</v>
      </c>
      <c r="C133" s="50">
        <v>430372572</v>
      </c>
      <c r="D133" s="51" t="s">
        <v>14</v>
      </c>
      <c r="E133" s="52">
        <v>3000</v>
      </c>
      <c r="F133" s="53"/>
      <c r="G133" s="53">
        <f t="shared" si="1"/>
        <v>161442323.28900015</v>
      </c>
      <c r="H133" s="54"/>
      <c r="I133" s="55"/>
      <c r="J133" s="55"/>
      <c r="K133" s="55"/>
      <c r="L133" s="55"/>
      <c r="M133" s="55"/>
      <c r="N133" s="55"/>
      <c r="O133" s="55"/>
    </row>
    <row r="134" spans="2:15" ht="26.25">
      <c r="B134" s="49">
        <v>46272</v>
      </c>
      <c r="C134" s="50">
        <v>242901279</v>
      </c>
      <c r="D134" s="51" t="s">
        <v>14</v>
      </c>
      <c r="E134" s="52">
        <v>8000</v>
      </c>
      <c r="F134" s="53"/>
      <c r="G134" s="53">
        <f t="shared" si="1"/>
        <v>161450323.28900015</v>
      </c>
      <c r="H134" s="54"/>
      <c r="I134" s="55"/>
      <c r="J134" s="55"/>
      <c r="K134" s="55"/>
      <c r="L134" s="55"/>
      <c r="M134" s="55"/>
      <c r="N134" s="55"/>
      <c r="O134" s="55"/>
    </row>
    <row r="135" spans="2:15" ht="26.25">
      <c r="B135" s="49">
        <v>46272</v>
      </c>
      <c r="C135" s="50">
        <v>924290142</v>
      </c>
      <c r="D135" s="51" t="s">
        <v>14</v>
      </c>
      <c r="E135" s="52">
        <v>2400</v>
      </c>
      <c r="F135" s="53"/>
      <c r="G135" s="53">
        <f t="shared" si="1"/>
        <v>161452723.28900015</v>
      </c>
      <c r="H135" s="54"/>
      <c r="I135" s="55"/>
      <c r="J135" s="55"/>
      <c r="K135" s="55"/>
      <c r="L135" s="55"/>
      <c r="M135" s="55"/>
      <c r="N135" s="55"/>
      <c r="O135" s="55"/>
    </row>
    <row r="136" spans="2:15" ht="26.25">
      <c r="B136" s="49">
        <v>46272</v>
      </c>
      <c r="C136" s="50">
        <v>452400546851</v>
      </c>
      <c r="D136" s="51" t="s">
        <v>14</v>
      </c>
      <c r="E136" s="52">
        <v>22500</v>
      </c>
      <c r="F136" s="53"/>
      <c r="G136" s="53">
        <f t="shared" si="1"/>
        <v>161475223.28900015</v>
      </c>
      <c r="H136" s="54"/>
      <c r="I136" s="55"/>
      <c r="J136" s="55"/>
      <c r="K136" s="55"/>
      <c r="L136" s="55"/>
      <c r="M136" s="55"/>
      <c r="N136" s="55"/>
      <c r="O136" s="55"/>
    </row>
    <row r="137" spans="2:15" ht="26.25">
      <c r="B137" s="49">
        <v>46272</v>
      </c>
      <c r="C137" s="50">
        <v>452810020048</v>
      </c>
      <c r="D137" s="51" t="s">
        <v>14</v>
      </c>
      <c r="E137" s="52">
        <v>138200</v>
      </c>
      <c r="F137" s="53"/>
      <c r="G137" s="53">
        <f t="shared" si="1"/>
        <v>161613423.28900015</v>
      </c>
      <c r="H137" s="54"/>
      <c r="I137" s="55"/>
      <c r="J137" s="55"/>
      <c r="K137" s="55"/>
      <c r="L137" s="55"/>
      <c r="M137" s="55"/>
      <c r="N137" s="55"/>
      <c r="O137" s="55"/>
    </row>
    <row r="138" spans="2:15" ht="26.25">
      <c r="B138" s="49">
        <v>46272</v>
      </c>
      <c r="C138" s="50">
        <v>430393011</v>
      </c>
      <c r="D138" s="51" t="s">
        <v>14</v>
      </c>
      <c r="E138" s="52">
        <v>18200</v>
      </c>
      <c r="F138" s="53"/>
      <c r="G138" s="53">
        <f t="shared" si="1"/>
        <v>161631623.28900015</v>
      </c>
      <c r="H138" s="54"/>
      <c r="I138" s="55"/>
      <c r="J138" s="55"/>
      <c r="K138" s="55"/>
      <c r="L138" s="55"/>
      <c r="M138" s="55"/>
      <c r="N138" s="55"/>
      <c r="O138" s="55"/>
    </row>
    <row r="139" spans="2:15" ht="26.25">
      <c r="B139" s="49">
        <v>46272</v>
      </c>
      <c r="C139" s="50">
        <v>430393690</v>
      </c>
      <c r="D139" s="51" t="s">
        <v>14</v>
      </c>
      <c r="E139" s="52">
        <v>8000</v>
      </c>
      <c r="F139" s="53"/>
      <c r="G139" s="53">
        <f t="shared" si="1"/>
        <v>161639623.28900015</v>
      </c>
      <c r="H139" s="54"/>
      <c r="I139" s="55"/>
      <c r="J139" s="55"/>
      <c r="K139" s="55"/>
      <c r="L139" s="55"/>
      <c r="M139" s="55"/>
      <c r="N139" s="55"/>
      <c r="O139" s="55"/>
    </row>
    <row r="140" spans="2:15" ht="26.25">
      <c r="B140" s="49">
        <v>46272</v>
      </c>
      <c r="C140" s="50">
        <v>5280020128</v>
      </c>
      <c r="D140" s="51" t="s">
        <v>14</v>
      </c>
      <c r="E140" s="52">
        <v>43225</v>
      </c>
      <c r="F140" s="53"/>
      <c r="G140" s="53">
        <f t="shared" si="1"/>
        <v>161682848.28900015</v>
      </c>
      <c r="H140" s="54"/>
      <c r="I140" s="55"/>
      <c r="J140" s="55"/>
      <c r="K140" s="55"/>
      <c r="L140" s="55"/>
      <c r="M140" s="55"/>
      <c r="N140" s="55"/>
      <c r="O140" s="55"/>
    </row>
    <row r="141" spans="2:15" ht="26.25">
      <c r="B141" s="49">
        <v>46272</v>
      </c>
      <c r="C141" s="50">
        <v>452400430007</v>
      </c>
      <c r="D141" s="51" t="s">
        <v>14</v>
      </c>
      <c r="E141" s="52">
        <v>100</v>
      </c>
      <c r="F141" s="53"/>
      <c r="G141" s="53">
        <f t="shared" si="1"/>
        <v>161682948.28900015</v>
      </c>
      <c r="H141" s="54"/>
      <c r="I141" s="55"/>
      <c r="J141" s="55"/>
      <c r="K141" s="55"/>
      <c r="L141" s="55"/>
      <c r="M141" s="55"/>
      <c r="N141" s="55"/>
      <c r="O141" s="55"/>
    </row>
    <row r="142" spans="2:15" ht="26.25">
      <c r="B142" s="49">
        <v>46272</v>
      </c>
      <c r="C142" s="50">
        <v>452400430008</v>
      </c>
      <c r="D142" s="51" t="s">
        <v>14</v>
      </c>
      <c r="E142" s="52">
        <v>15125</v>
      </c>
      <c r="F142" s="53"/>
      <c r="G142" s="53">
        <f t="shared" ref="G142:G147" si="2">+G141+E142-F142</f>
        <v>161698073.28900015</v>
      </c>
      <c r="H142" s="54"/>
      <c r="I142" s="55"/>
      <c r="J142" s="55"/>
      <c r="K142" s="55"/>
      <c r="L142" s="55"/>
      <c r="M142" s="55"/>
      <c r="N142" s="55"/>
      <c r="O142" s="55"/>
    </row>
    <row r="143" spans="2:15" ht="26.25">
      <c r="B143" s="49">
        <v>46272</v>
      </c>
      <c r="C143" s="50">
        <v>5770030636</v>
      </c>
      <c r="D143" s="51" t="s">
        <v>14</v>
      </c>
      <c r="E143" s="52">
        <v>143800</v>
      </c>
      <c r="F143" s="53"/>
      <c r="G143" s="53">
        <f t="shared" si="2"/>
        <v>161841873.28900015</v>
      </c>
      <c r="H143" s="54"/>
      <c r="I143" s="55"/>
      <c r="J143" s="55"/>
      <c r="K143" s="55"/>
      <c r="L143" s="55"/>
      <c r="M143" s="55"/>
      <c r="N143" s="55"/>
      <c r="O143" s="55"/>
    </row>
    <row r="144" spans="2:15" ht="26.25">
      <c r="B144" s="49">
        <v>46272</v>
      </c>
      <c r="C144" s="50">
        <v>5770030639</v>
      </c>
      <c r="D144" s="51" t="s">
        <v>14</v>
      </c>
      <c r="E144" s="52">
        <v>55700</v>
      </c>
      <c r="F144" s="53"/>
      <c r="G144" s="53">
        <f t="shared" si="2"/>
        <v>161897573.28900015</v>
      </c>
      <c r="H144" s="54"/>
      <c r="I144" s="55"/>
      <c r="J144" s="55"/>
      <c r="K144" s="55"/>
      <c r="L144" s="55"/>
      <c r="M144" s="55"/>
      <c r="N144" s="55"/>
      <c r="O144" s="55"/>
    </row>
    <row r="145" spans="2:15" ht="26.25">
      <c r="B145" s="49">
        <v>46272</v>
      </c>
      <c r="C145" s="50">
        <v>1900120987</v>
      </c>
      <c r="D145" s="51" t="s">
        <v>14</v>
      </c>
      <c r="E145" s="52">
        <v>7000</v>
      </c>
      <c r="F145" s="53"/>
      <c r="G145" s="53">
        <f t="shared" si="2"/>
        <v>161904573.28900015</v>
      </c>
      <c r="H145" s="54"/>
      <c r="I145" s="55"/>
      <c r="J145" s="55"/>
      <c r="K145" s="55"/>
      <c r="L145" s="55"/>
      <c r="M145" s="55"/>
      <c r="N145" s="55"/>
      <c r="O145" s="55"/>
    </row>
    <row r="146" spans="2:15" ht="26.25">
      <c r="B146" s="49">
        <v>46272</v>
      </c>
      <c r="C146" s="50">
        <v>1900120990</v>
      </c>
      <c r="D146" s="51" t="s">
        <v>14</v>
      </c>
      <c r="E146" s="52">
        <v>12600</v>
      </c>
      <c r="F146" s="53"/>
      <c r="G146" s="53">
        <f t="shared" si="2"/>
        <v>161917173.28900015</v>
      </c>
      <c r="H146" s="54"/>
      <c r="I146" s="55"/>
      <c r="J146" s="55"/>
      <c r="K146" s="55"/>
      <c r="L146" s="55"/>
      <c r="M146" s="55"/>
      <c r="N146" s="55"/>
      <c r="O146" s="55"/>
    </row>
    <row r="147" spans="2:15" ht="26.25">
      <c r="B147" s="49">
        <v>46272</v>
      </c>
      <c r="C147" s="50">
        <v>430416142</v>
      </c>
      <c r="D147" s="51" t="s">
        <v>14</v>
      </c>
      <c r="E147" s="52">
        <v>20000</v>
      </c>
      <c r="F147" s="53"/>
      <c r="G147" s="53">
        <f t="shared" si="2"/>
        <v>161937173.28900015</v>
      </c>
      <c r="H147" s="54"/>
      <c r="I147" s="55"/>
      <c r="J147" s="55"/>
      <c r="K147" s="55"/>
      <c r="L147" s="55"/>
      <c r="M147" s="55"/>
      <c r="N147" s="55"/>
      <c r="O147" s="55"/>
    </row>
    <row r="148" spans="2:15" ht="26.25">
      <c r="B148" s="49">
        <v>46272</v>
      </c>
      <c r="C148" s="50">
        <v>2480110523</v>
      </c>
      <c r="D148" s="51" t="s">
        <v>14</v>
      </c>
      <c r="E148" s="52">
        <v>5000</v>
      </c>
      <c r="F148" s="53"/>
      <c r="G148" s="53">
        <f>+G147+E148-F148</f>
        <v>161942173.28900015</v>
      </c>
      <c r="H148" s="54"/>
      <c r="I148" s="55"/>
      <c r="J148" s="55"/>
      <c r="K148" s="55"/>
      <c r="L148" s="55"/>
      <c r="M148" s="55"/>
      <c r="N148" s="55"/>
      <c r="O148" s="55"/>
    </row>
    <row r="149" spans="2:15" ht="70.5">
      <c r="B149" s="49">
        <v>46273</v>
      </c>
      <c r="C149" s="50">
        <v>84433</v>
      </c>
      <c r="D149" s="51" t="s">
        <v>13</v>
      </c>
      <c r="E149" s="52">
        <v>2500</v>
      </c>
      <c r="F149" s="53"/>
      <c r="G149" s="53">
        <f t="shared" ref="G149:G212" si="3">+G148+E149-F149</f>
        <v>161944673.28900015</v>
      </c>
      <c r="H149" s="54"/>
      <c r="I149" s="55"/>
      <c r="J149" s="55"/>
      <c r="K149" s="55"/>
      <c r="L149" s="55"/>
      <c r="M149" s="55"/>
      <c r="N149" s="55"/>
      <c r="O149" s="55"/>
    </row>
    <row r="150" spans="2:15" ht="26.25">
      <c r="B150" s="49">
        <v>46273</v>
      </c>
      <c r="C150" s="50">
        <v>452400470177</v>
      </c>
      <c r="D150" s="51" t="s">
        <v>14</v>
      </c>
      <c r="E150" s="52">
        <v>113296</v>
      </c>
      <c r="F150" s="53"/>
      <c r="G150" s="53">
        <f t="shared" si="3"/>
        <v>162057969.28900015</v>
      </c>
      <c r="H150" s="54"/>
      <c r="I150" s="55"/>
      <c r="J150" s="55"/>
      <c r="K150" s="55"/>
      <c r="L150" s="55"/>
      <c r="M150" s="55"/>
      <c r="N150" s="55"/>
      <c r="O150" s="55"/>
    </row>
    <row r="151" spans="2:15" ht="26.25">
      <c r="B151" s="49">
        <v>46273</v>
      </c>
      <c r="C151" s="50">
        <v>452400541616</v>
      </c>
      <c r="D151" s="51" t="s">
        <v>14</v>
      </c>
      <c r="E151" s="52">
        <v>14400</v>
      </c>
      <c r="F151" s="53"/>
      <c r="G151" s="53">
        <f t="shared" si="3"/>
        <v>162072369.28900015</v>
      </c>
      <c r="H151" s="54"/>
      <c r="I151" s="55"/>
      <c r="J151" s="55"/>
      <c r="K151" s="55"/>
      <c r="L151" s="55"/>
      <c r="M151" s="55"/>
      <c r="N151" s="55"/>
      <c r="O151" s="55"/>
    </row>
    <row r="152" spans="2:15" ht="26.25">
      <c r="B152" s="49">
        <v>46273</v>
      </c>
      <c r="C152" s="50">
        <v>452400541617</v>
      </c>
      <c r="D152" s="51" t="s">
        <v>14</v>
      </c>
      <c r="E152" s="52">
        <v>8800</v>
      </c>
      <c r="F152" s="53"/>
      <c r="G152" s="53">
        <f t="shared" si="3"/>
        <v>162081169.28900015</v>
      </c>
      <c r="H152" s="54"/>
      <c r="I152" s="55"/>
      <c r="J152" s="55"/>
      <c r="K152" s="55"/>
      <c r="L152" s="55"/>
      <c r="M152" s="55"/>
      <c r="N152" s="55"/>
      <c r="O152" s="55"/>
    </row>
    <row r="153" spans="2:15" ht="26.25">
      <c r="B153" s="49">
        <v>46273</v>
      </c>
      <c r="C153" s="50">
        <v>452400541619</v>
      </c>
      <c r="D153" s="51" t="s">
        <v>14</v>
      </c>
      <c r="E153" s="52">
        <v>17200</v>
      </c>
      <c r="F153" s="53"/>
      <c r="G153" s="53">
        <f t="shared" si="3"/>
        <v>162098369.28900015</v>
      </c>
      <c r="H153" s="54"/>
      <c r="I153" s="55"/>
      <c r="J153" s="55"/>
      <c r="K153" s="55"/>
      <c r="L153" s="55"/>
      <c r="M153" s="55"/>
      <c r="N153" s="55"/>
      <c r="O153" s="55"/>
    </row>
    <row r="154" spans="2:15" ht="26.25">
      <c r="B154" s="49">
        <v>46273</v>
      </c>
      <c r="C154" s="50">
        <v>452400547372</v>
      </c>
      <c r="D154" s="51" t="s">
        <v>14</v>
      </c>
      <c r="E154" s="52">
        <v>185700</v>
      </c>
      <c r="F154" s="53"/>
      <c r="G154" s="53">
        <f t="shared" si="3"/>
        <v>162284069.28900015</v>
      </c>
      <c r="H154" s="54"/>
      <c r="I154" s="55"/>
      <c r="J154" s="55"/>
      <c r="K154" s="55"/>
      <c r="L154" s="55"/>
      <c r="M154" s="55"/>
      <c r="N154" s="55"/>
      <c r="O154" s="55"/>
    </row>
    <row r="155" spans="2:15" ht="26.25">
      <c r="B155" s="49">
        <v>46273</v>
      </c>
      <c r="C155" s="50">
        <v>452400545405</v>
      </c>
      <c r="D155" s="51" t="s">
        <v>14</v>
      </c>
      <c r="E155" s="52">
        <v>27000</v>
      </c>
      <c r="F155" s="53"/>
      <c r="G155" s="53">
        <f t="shared" si="3"/>
        <v>162311069.28900015</v>
      </c>
      <c r="H155" s="54"/>
      <c r="I155" s="55"/>
      <c r="J155" s="55"/>
      <c r="K155" s="55"/>
      <c r="L155" s="55"/>
      <c r="M155" s="55"/>
      <c r="N155" s="55"/>
      <c r="O155" s="55"/>
    </row>
    <row r="156" spans="2:15" ht="26.25">
      <c r="B156" s="49">
        <v>46273</v>
      </c>
      <c r="C156" s="50">
        <v>452400545414</v>
      </c>
      <c r="D156" s="51" t="s">
        <v>14</v>
      </c>
      <c r="E156" s="52">
        <v>1390</v>
      </c>
      <c r="F156" s="53"/>
      <c r="G156" s="53">
        <f t="shared" si="3"/>
        <v>162312459.28900015</v>
      </c>
      <c r="H156" s="54"/>
      <c r="I156" s="55"/>
      <c r="J156" s="55"/>
      <c r="K156" s="55"/>
      <c r="L156" s="55"/>
      <c r="M156" s="55"/>
      <c r="N156" s="55"/>
      <c r="O156" s="55"/>
    </row>
    <row r="157" spans="2:15" ht="26.25">
      <c r="B157" s="49">
        <v>46273</v>
      </c>
      <c r="C157" s="50">
        <v>430439964</v>
      </c>
      <c r="D157" s="51" t="s">
        <v>14</v>
      </c>
      <c r="E157" s="52">
        <v>30000</v>
      </c>
      <c r="F157" s="53"/>
      <c r="G157" s="53">
        <f t="shared" si="3"/>
        <v>162342459.28900015</v>
      </c>
      <c r="H157" s="54"/>
      <c r="I157" s="55"/>
      <c r="J157" s="55"/>
      <c r="K157" s="55"/>
      <c r="L157" s="55"/>
      <c r="M157" s="55"/>
      <c r="N157" s="55"/>
      <c r="O157" s="55"/>
    </row>
    <row r="158" spans="2:15" ht="26.25">
      <c r="B158" s="49">
        <v>46273</v>
      </c>
      <c r="C158" s="50">
        <v>430443606</v>
      </c>
      <c r="D158" s="51" t="s">
        <v>14</v>
      </c>
      <c r="E158" s="52">
        <v>1300</v>
      </c>
      <c r="F158" s="53"/>
      <c r="G158" s="53">
        <f t="shared" si="3"/>
        <v>162343759.28900015</v>
      </c>
      <c r="H158" s="54"/>
      <c r="I158" s="55"/>
      <c r="J158" s="55"/>
      <c r="K158" s="55"/>
      <c r="L158" s="55"/>
      <c r="M158" s="55"/>
      <c r="N158" s="55"/>
      <c r="O158" s="55"/>
    </row>
    <row r="159" spans="2:15" ht="26.25">
      <c r="B159" s="49">
        <v>46273</v>
      </c>
      <c r="C159" s="50">
        <v>242909394</v>
      </c>
      <c r="D159" s="51" t="s">
        <v>14</v>
      </c>
      <c r="E159" s="52">
        <v>5000</v>
      </c>
      <c r="F159" s="53"/>
      <c r="G159" s="53">
        <f t="shared" si="3"/>
        <v>162348759.28900015</v>
      </c>
      <c r="H159" s="54"/>
      <c r="I159" s="55"/>
      <c r="J159" s="55"/>
      <c r="K159" s="55"/>
      <c r="L159" s="55"/>
      <c r="M159" s="55"/>
      <c r="N159" s="55"/>
      <c r="O159" s="55"/>
    </row>
    <row r="160" spans="2:15" ht="26.25">
      <c r="B160" s="49">
        <v>46273</v>
      </c>
      <c r="C160" s="50">
        <v>242909434</v>
      </c>
      <c r="D160" s="51" t="s">
        <v>14</v>
      </c>
      <c r="E160" s="52">
        <v>5000</v>
      </c>
      <c r="F160" s="53"/>
      <c r="G160" s="53">
        <f t="shared" si="3"/>
        <v>162353759.28900015</v>
      </c>
      <c r="H160" s="54"/>
      <c r="I160" s="55"/>
      <c r="J160" s="55"/>
      <c r="K160" s="55"/>
      <c r="L160" s="55"/>
      <c r="M160" s="55"/>
      <c r="N160" s="55"/>
      <c r="O160" s="55"/>
    </row>
    <row r="161" spans="2:15" ht="26.25">
      <c r="B161" s="49">
        <v>46273</v>
      </c>
      <c r="C161" s="50">
        <v>452400430007</v>
      </c>
      <c r="D161" s="51" t="s">
        <v>14</v>
      </c>
      <c r="E161" s="52">
        <v>134000</v>
      </c>
      <c r="F161" s="53"/>
      <c r="G161" s="53">
        <f t="shared" si="3"/>
        <v>162487759.28900015</v>
      </c>
      <c r="H161" s="54"/>
      <c r="I161" s="55"/>
      <c r="J161" s="55"/>
      <c r="K161" s="55"/>
      <c r="L161" s="55"/>
      <c r="M161" s="55"/>
      <c r="N161" s="55"/>
      <c r="O161" s="55"/>
    </row>
    <row r="162" spans="2:15" ht="26.25">
      <c r="B162" s="49">
        <v>46273</v>
      </c>
      <c r="C162" s="50">
        <v>242911034</v>
      </c>
      <c r="D162" s="51" t="s">
        <v>14</v>
      </c>
      <c r="E162" s="52">
        <v>8000</v>
      </c>
      <c r="F162" s="53"/>
      <c r="G162" s="53">
        <f t="shared" si="3"/>
        <v>162495759.28900015</v>
      </c>
      <c r="H162" s="54"/>
      <c r="I162" s="55"/>
      <c r="J162" s="55"/>
      <c r="K162" s="55"/>
      <c r="L162" s="55"/>
      <c r="M162" s="55"/>
      <c r="N162" s="55"/>
      <c r="O162" s="55"/>
    </row>
    <row r="163" spans="2:15" ht="26.25">
      <c r="B163" s="49">
        <v>46273</v>
      </c>
      <c r="C163" s="50">
        <v>430461718</v>
      </c>
      <c r="D163" s="51" t="s">
        <v>14</v>
      </c>
      <c r="E163" s="52">
        <v>8000</v>
      </c>
      <c r="F163" s="53"/>
      <c r="G163" s="53">
        <f t="shared" si="3"/>
        <v>162503759.28900015</v>
      </c>
      <c r="H163" s="54"/>
      <c r="I163" s="55"/>
      <c r="J163" s="55"/>
      <c r="K163" s="55"/>
      <c r="L163" s="55"/>
      <c r="M163" s="55"/>
      <c r="N163" s="55"/>
      <c r="O163" s="55"/>
    </row>
    <row r="164" spans="2:15" ht="26.25">
      <c r="B164" s="49">
        <v>46273</v>
      </c>
      <c r="C164" s="50">
        <v>300020270</v>
      </c>
      <c r="D164" s="51" t="s">
        <v>14</v>
      </c>
      <c r="E164" s="52">
        <v>5000</v>
      </c>
      <c r="F164" s="53"/>
      <c r="G164" s="53">
        <f t="shared" si="3"/>
        <v>162508759.28900015</v>
      </c>
      <c r="H164" s="54"/>
      <c r="I164" s="55"/>
      <c r="J164" s="55"/>
      <c r="K164" s="55"/>
      <c r="L164" s="55"/>
      <c r="M164" s="55"/>
      <c r="N164" s="55"/>
      <c r="O164" s="55"/>
    </row>
    <row r="165" spans="2:15" ht="26.25">
      <c r="B165" s="49">
        <v>46273</v>
      </c>
      <c r="C165" s="50">
        <v>5280010351</v>
      </c>
      <c r="D165" s="51" t="s">
        <v>14</v>
      </c>
      <c r="E165" s="52">
        <v>14550</v>
      </c>
      <c r="F165" s="53"/>
      <c r="G165" s="53">
        <f t="shared" si="3"/>
        <v>162523309.28900015</v>
      </c>
      <c r="H165" s="54"/>
      <c r="I165" s="55"/>
      <c r="J165" s="55"/>
      <c r="K165" s="55"/>
      <c r="L165" s="55"/>
      <c r="M165" s="55"/>
      <c r="N165" s="55"/>
      <c r="O165" s="55"/>
    </row>
    <row r="166" spans="2:15" ht="26.25">
      <c r="B166" s="49">
        <v>46273</v>
      </c>
      <c r="C166" s="50">
        <v>5280010354</v>
      </c>
      <c r="D166" s="51" t="s">
        <v>14</v>
      </c>
      <c r="E166" s="52">
        <v>7900</v>
      </c>
      <c r="F166" s="53"/>
      <c r="G166" s="53">
        <f t="shared" si="3"/>
        <v>162531209.28900015</v>
      </c>
      <c r="H166" s="54"/>
      <c r="I166" s="55"/>
      <c r="J166" s="55"/>
      <c r="K166" s="55"/>
      <c r="L166" s="55"/>
      <c r="M166" s="55"/>
      <c r="N166" s="55"/>
      <c r="O166" s="55"/>
    </row>
    <row r="167" spans="2:15" ht="26.25">
      <c r="B167" s="49">
        <v>46273</v>
      </c>
      <c r="C167" s="50">
        <v>452400546495</v>
      </c>
      <c r="D167" s="51" t="s">
        <v>14</v>
      </c>
      <c r="E167" s="52">
        <v>122400</v>
      </c>
      <c r="F167" s="53"/>
      <c r="G167" s="53">
        <f t="shared" si="3"/>
        <v>162653609.28900015</v>
      </c>
      <c r="H167" s="54"/>
      <c r="I167" s="55"/>
      <c r="J167" s="55"/>
      <c r="K167" s="55"/>
      <c r="L167" s="55"/>
      <c r="M167" s="55"/>
      <c r="N167" s="55"/>
      <c r="O167" s="55"/>
    </row>
    <row r="168" spans="2:15" ht="26.25">
      <c r="B168" s="49">
        <v>46273</v>
      </c>
      <c r="C168" s="50">
        <v>452400541986</v>
      </c>
      <c r="D168" s="51" t="s">
        <v>14</v>
      </c>
      <c r="E168" s="52">
        <v>168000</v>
      </c>
      <c r="F168" s="53"/>
      <c r="G168" s="53">
        <f t="shared" si="3"/>
        <v>162821609.28900015</v>
      </c>
      <c r="H168" s="54"/>
      <c r="I168" s="55"/>
      <c r="J168" s="55"/>
      <c r="K168" s="55"/>
      <c r="L168" s="55"/>
      <c r="M168" s="55"/>
      <c r="N168" s="55"/>
      <c r="O168" s="55"/>
    </row>
    <row r="169" spans="2:15" ht="26.25">
      <c r="B169" s="49">
        <v>46273</v>
      </c>
      <c r="C169" s="50">
        <v>452400542449</v>
      </c>
      <c r="D169" s="51" t="s">
        <v>14</v>
      </c>
      <c r="E169" s="52">
        <v>1920</v>
      </c>
      <c r="F169" s="53"/>
      <c r="G169" s="53">
        <f t="shared" si="3"/>
        <v>162823529.28900015</v>
      </c>
      <c r="H169" s="54"/>
      <c r="I169" s="55"/>
      <c r="J169" s="55"/>
      <c r="K169" s="55"/>
      <c r="L169" s="55"/>
      <c r="M169" s="55"/>
      <c r="N169" s="55"/>
      <c r="O169" s="55"/>
    </row>
    <row r="170" spans="2:15" ht="26.25">
      <c r="B170" s="49">
        <v>46273</v>
      </c>
      <c r="C170" s="50">
        <v>5770020302</v>
      </c>
      <c r="D170" s="51" t="s">
        <v>14</v>
      </c>
      <c r="E170" s="52">
        <v>99600</v>
      </c>
      <c r="F170" s="53"/>
      <c r="G170" s="53">
        <f t="shared" si="3"/>
        <v>162923129.28900015</v>
      </c>
      <c r="H170" s="54"/>
      <c r="I170" s="55"/>
      <c r="J170" s="55"/>
      <c r="K170" s="55"/>
      <c r="L170" s="55"/>
      <c r="M170" s="55"/>
      <c r="N170" s="55"/>
      <c r="O170" s="55"/>
    </row>
    <row r="171" spans="2:15" ht="26.25">
      <c r="B171" s="49">
        <v>46274</v>
      </c>
      <c r="C171" s="50">
        <v>452400470185</v>
      </c>
      <c r="D171" s="51" t="s">
        <v>14</v>
      </c>
      <c r="E171" s="52">
        <v>90210</v>
      </c>
      <c r="F171" s="53"/>
      <c r="G171" s="53">
        <f t="shared" si="3"/>
        <v>163013339.28900015</v>
      </c>
      <c r="H171" s="54"/>
      <c r="I171" s="55"/>
      <c r="J171" s="55"/>
      <c r="K171" s="55"/>
      <c r="L171" s="55"/>
      <c r="M171" s="55"/>
      <c r="N171" s="55"/>
      <c r="O171" s="55"/>
    </row>
    <row r="172" spans="2:15" ht="26.25">
      <c r="B172" s="49">
        <v>46274</v>
      </c>
      <c r="C172" s="50">
        <v>452400543595</v>
      </c>
      <c r="D172" s="51" t="s">
        <v>14</v>
      </c>
      <c r="E172" s="52">
        <v>8000</v>
      </c>
      <c r="F172" s="53"/>
      <c r="G172" s="53">
        <f t="shared" si="3"/>
        <v>163021339.28900015</v>
      </c>
      <c r="H172" s="54"/>
      <c r="I172" s="55"/>
      <c r="J172" s="55"/>
      <c r="K172" s="55"/>
      <c r="L172" s="55"/>
      <c r="M172" s="55"/>
      <c r="N172" s="55"/>
      <c r="O172" s="55"/>
    </row>
    <row r="173" spans="2:15" ht="26.25">
      <c r="B173" s="49">
        <v>46274</v>
      </c>
      <c r="C173" s="50">
        <v>452400544222</v>
      </c>
      <c r="D173" s="51" t="s">
        <v>14</v>
      </c>
      <c r="E173" s="52">
        <v>59000</v>
      </c>
      <c r="F173" s="53"/>
      <c r="G173" s="53">
        <f t="shared" si="3"/>
        <v>163080339.28900015</v>
      </c>
      <c r="H173" s="54"/>
      <c r="I173" s="55"/>
      <c r="J173" s="55"/>
      <c r="K173" s="55"/>
      <c r="L173" s="55"/>
      <c r="M173" s="55"/>
      <c r="N173" s="55"/>
      <c r="O173" s="55"/>
    </row>
    <row r="174" spans="2:15" ht="26.25">
      <c r="B174" s="49">
        <v>46274</v>
      </c>
      <c r="C174" s="50">
        <v>430511520</v>
      </c>
      <c r="D174" s="51" t="s">
        <v>14</v>
      </c>
      <c r="E174" s="52">
        <v>60500</v>
      </c>
      <c r="F174" s="53"/>
      <c r="G174" s="53">
        <f t="shared" si="3"/>
        <v>163140839.28900015</v>
      </c>
      <c r="H174" s="54"/>
      <c r="I174" s="55"/>
      <c r="J174" s="55"/>
      <c r="K174" s="55"/>
      <c r="L174" s="55"/>
      <c r="M174" s="55"/>
      <c r="N174" s="55"/>
      <c r="O174" s="55"/>
    </row>
    <row r="175" spans="2:15" ht="26.25">
      <c r="B175" s="49">
        <v>46274</v>
      </c>
      <c r="C175" s="50">
        <v>242918190</v>
      </c>
      <c r="D175" s="51" t="s">
        <v>14</v>
      </c>
      <c r="E175" s="52">
        <v>4000</v>
      </c>
      <c r="F175" s="53"/>
      <c r="G175" s="53">
        <f t="shared" si="3"/>
        <v>163144839.28900015</v>
      </c>
      <c r="H175" s="54"/>
      <c r="I175" s="55"/>
      <c r="J175" s="55"/>
      <c r="K175" s="55"/>
      <c r="L175" s="55"/>
      <c r="M175" s="55"/>
      <c r="N175" s="55"/>
      <c r="O175" s="55"/>
    </row>
    <row r="176" spans="2:15" ht="26.25">
      <c r="B176" s="49">
        <v>46274</v>
      </c>
      <c r="C176" s="50">
        <v>5280020232</v>
      </c>
      <c r="D176" s="51" t="s">
        <v>14</v>
      </c>
      <c r="E176" s="52">
        <v>4200</v>
      </c>
      <c r="F176" s="53"/>
      <c r="G176" s="53">
        <f t="shared" si="3"/>
        <v>163149039.28900015</v>
      </c>
      <c r="H176" s="54"/>
      <c r="I176" s="55"/>
      <c r="J176" s="55"/>
      <c r="K176" s="55"/>
      <c r="L176" s="55"/>
      <c r="M176" s="55"/>
      <c r="N176" s="55"/>
      <c r="O176" s="55"/>
    </row>
    <row r="177" spans="2:15" ht="26.25">
      <c r="B177" s="49">
        <v>46274</v>
      </c>
      <c r="C177" s="50">
        <v>5280020235</v>
      </c>
      <c r="D177" s="51" t="s">
        <v>14</v>
      </c>
      <c r="E177" s="52">
        <v>12850</v>
      </c>
      <c r="F177" s="53"/>
      <c r="G177" s="53">
        <f t="shared" si="3"/>
        <v>163161889.28900015</v>
      </c>
      <c r="H177" s="54"/>
      <c r="I177" s="55"/>
      <c r="J177" s="55"/>
      <c r="K177" s="55"/>
      <c r="L177" s="55"/>
      <c r="M177" s="55"/>
      <c r="N177" s="55"/>
      <c r="O177" s="55"/>
    </row>
    <row r="178" spans="2:15" ht="26.25">
      <c r="B178" s="49">
        <v>46274</v>
      </c>
      <c r="C178" s="50">
        <v>242918966</v>
      </c>
      <c r="D178" s="51" t="s">
        <v>14</v>
      </c>
      <c r="E178" s="52">
        <v>4900</v>
      </c>
      <c r="F178" s="53"/>
      <c r="G178" s="53">
        <f t="shared" si="3"/>
        <v>163166789.28900015</v>
      </c>
      <c r="H178" s="54"/>
      <c r="I178" s="55"/>
      <c r="J178" s="55"/>
      <c r="K178" s="55"/>
      <c r="L178" s="55"/>
      <c r="M178" s="55"/>
      <c r="N178" s="55"/>
      <c r="O178" s="55"/>
    </row>
    <row r="179" spans="2:15" ht="26.25">
      <c r="B179" s="49">
        <v>46274</v>
      </c>
      <c r="C179" s="50">
        <v>5770030319</v>
      </c>
      <c r="D179" s="51" t="s">
        <v>14</v>
      </c>
      <c r="E179" s="52">
        <v>6300</v>
      </c>
      <c r="F179" s="53"/>
      <c r="G179" s="53">
        <f t="shared" si="3"/>
        <v>163173089.28900015</v>
      </c>
      <c r="H179" s="54"/>
      <c r="I179" s="55"/>
      <c r="J179" s="55"/>
      <c r="K179" s="55"/>
      <c r="L179" s="55"/>
      <c r="M179" s="55"/>
      <c r="N179" s="55"/>
      <c r="O179" s="55"/>
    </row>
    <row r="180" spans="2:15" ht="26.25">
      <c r="B180" s="49">
        <v>46274</v>
      </c>
      <c r="C180" s="50">
        <v>5770030322</v>
      </c>
      <c r="D180" s="51" t="s">
        <v>14</v>
      </c>
      <c r="E180" s="52">
        <v>31300</v>
      </c>
      <c r="F180" s="53"/>
      <c r="G180" s="53">
        <f t="shared" si="3"/>
        <v>163204389.28900015</v>
      </c>
      <c r="H180" s="54"/>
      <c r="I180" s="55"/>
      <c r="J180" s="55"/>
      <c r="K180" s="55"/>
      <c r="L180" s="55"/>
      <c r="M180" s="55"/>
      <c r="N180" s="55"/>
      <c r="O180" s="55"/>
    </row>
    <row r="181" spans="2:15" ht="26.25">
      <c r="B181" s="49">
        <v>46274</v>
      </c>
      <c r="C181" s="50">
        <v>430532136</v>
      </c>
      <c r="D181" s="51" t="s">
        <v>14</v>
      </c>
      <c r="E181" s="52">
        <v>8000</v>
      </c>
      <c r="F181" s="53"/>
      <c r="G181" s="53">
        <f t="shared" si="3"/>
        <v>163212389.28900015</v>
      </c>
      <c r="H181" s="54"/>
      <c r="I181" s="55"/>
      <c r="J181" s="55"/>
      <c r="K181" s="55"/>
      <c r="L181" s="55"/>
      <c r="M181" s="55"/>
      <c r="N181" s="55"/>
      <c r="O181" s="55"/>
    </row>
    <row r="182" spans="2:15" ht="70.5">
      <c r="B182" s="49">
        <v>46274</v>
      </c>
      <c r="C182" s="50">
        <v>171260116370227</v>
      </c>
      <c r="D182" s="51" t="s">
        <v>56</v>
      </c>
      <c r="E182" s="52">
        <v>125257.5</v>
      </c>
      <c r="F182" s="53"/>
      <c r="G182" s="53">
        <f t="shared" si="3"/>
        <v>163337646.78900015</v>
      </c>
      <c r="H182" s="54"/>
      <c r="I182" s="55"/>
      <c r="J182" s="55"/>
      <c r="K182" s="55"/>
      <c r="L182" s="55"/>
      <c r="M182" s="55"/>
      <c r="N182" s="55"/>
      <c r="O182" s="55"/>
    </row>
    <row r="183" spans="2:15" ht="70.5">
      <c r="B183" s="49">
        <v>46275</v>
      </c>
      <c r="C183" s="50">
        <v>754337</v>
      </c>
      <c r="D183" s="51" t="s">
        <v>13</v>
      </c>
      <c r="E183" s="52">
        <v>2500</v>
      </c>
      <c r="F183" s="53"/>
      <c r="G183" s="53">
        <f t="shared" si="3"/>
        <v>163340146.78900015</v>
      </c>
      <c r="H183" s="54"/>
      <c r="I183" s="55"/>
      <c r="J183" s="55"/>
      <c r="K183" s="55"/>
      <c r="L183" s="55"/>
      <c r="M183" s="55"/>
      <c r="N183" s="55"/>
      <c r="O183" s="55"/>
    </row>
    <row r="184" spans="2:15" ht="70.5">
      <c r="B184" s="49">
        <v>46275</v>
      </c>
      <c r="C184" s="50">
        <v>50752</v>
      </c>
      <c r="D184" s="51" t="s">
        <v>13</v>
      </c>
      <c r="E184" s="52">
        <v>675</v>
      </c>
      <c r="F184" s="53"/>
      <c r="G184" s="53">
        <f t="shared" si="3"/>
        <v>163340821.78900015</v>
      </c>
      <c r="H184" s="54"/>
      <c r="I184" s="55"/>
      <c r="J184" s="55"/>
      <c r="K184" s="55"/>
      <c r="L184" s="55"/>
      <c r="M184" s="55"/>
      <c r="N184" s="55"/>
      <c r="O184" s="55"/>
    </row>
    <row r="185" spans="2:15" ht="26.25">
      <c r="B185" s="49">
        <v>46275</v>
      </c>
      <c r="C185" s="50">
        <v>452400546172</v>
      </c>
      <c r="D185" s="51" t="s">
        <v>14</v>
      </c>
      <c r="E185" s="52">
        <v>295900</v>
      </c>
      <c r="F185" s="53"/>
      <c r="G185" s="53">
        <f t="shared" si="3"/>
        <v>163636721.78900015</v>
      </c>
      <c r="H185" s="54"/>
      <c r="I185" s="55"/>
      <c r="J185" s="55"/>
      <c r="K185" s="55"/>
      <c r="L185" s="55"/>
      <c r="M185" s="55"/>
      <c r="N185" s="55"/>
      <c r="O185" s="55"/>
    </row>
    <row r="186" spans="2:15" ht="26.25">
      <c r="B186" s="49">
        <v>46275</v>
      </c>
      <c r="C186" s="50">
        <v>452400548340</v>
      </c>
      <c r="D186" s="51" t="s">
        <v>14</v>
      </c>
      <c r="E186" s="52">
        <v>6000</v>
      </c>
      <c r="F186" s="53"/>
      <c r="G186" s="53">
        <f t="shared" si="3"/>
        <v>163642721.78900015</v>
      </c>
      <c r="H186" s="54"/>
      <c r="I186" s="55"/>
      <c r="J186" s="55"/>
      <c r="K186" s="55"/>
      <c r="L186" s="55"/>
      <c r="M186" s="55"/>
      <c r="N186" s="55"/>
      <c r="O186" s="55"/>
    </row>
    <row r="187" spans="2:15" ht="26.25">
      <c r="B187" s="49">
        <v>46275</v>
      </c>
      <c r="C187" s="50">
        <v>452400542379</v>
      </c>
      <c r="D187" s="51" t="s">
        <v>14</v>
      </c>
      <c r="E187" s="52">
        <v>375</v>
      </c>
      <c r="F187" s="53"/>
      <c r="G187" s="53">
        <f t="shared" si="3"/>
        <v>163643096.78900015</v>
      </c>
      <c r="H187" s="54"/>
      <c r="I187" s="55"/>
      <c r="J187" s="55"/>
      <c r="K187" s="55"/>
      <c r="L187" s="55"/>
      <c r="M187" s="55"/>
      <c r="N187" s="55"/>
      <c r="O187" s="55"/>
    </row>
    <row r="188" spans="2:15" ht="26.25">
      <c r="B188" s="49">
        <v>46275</v>
      </c>
      <c r="C188" s="50">
        <v>6600080251</v>
      </c>
      <c r="D188" s="51" t="s">
        <v>14</v>
      </c>
      <c r="E188" s="52">
        <v>4000</v>
      </c>
      <c r="F188" s="53"/>
      <c r="G188" s="53">
        <f t="shared" si="3"/>
        <v>163647096.78900015</v>
      </c>
      <c r="H188" s="54"/>
      <c r="I188" s="55"/>
      <c r="J188" s="55"/>
      <c r="K188" s="55"/>
      <c r="L188" s="55"/>
      <c r="M188" s="55"/>
      <c r="N188" s="55"/>
      <c r="O188" s="55"/>
    </row>
    <row r="189" spans="2:15" ht="26.25">
      <c r="B189" s="49">
        <v>46275</v>
      </c>
      <c r="C189" s="50">
        <v>5280010269</v>
      </c>
      <c r="D189" s="51" t="s">
        <v>14</v>
      </c>
      <c r="E189" s="52">
        <v>10400</v>
      </c>
      <c r="F189" s="53"/>
      <c r="G189" s="53">
        <f t="shared" si="3"/>
        <v>163657496.78900015</v>
      </c>
      <c r="H189" s="54"/>
      <c r="I189" s="55"/>
      <c r="J189" s="55"/>
      <c r="K189" s="55"/>
      <c r="L189" s="55"/>
      <c r="M189" s="55"/>
      <c r="N189" s="55"/>
      <c r="O189" s="55"/>
    </row>
    <row r="190" spans="2:15" ht="26.25">
      <c r="B190" s="49">
        <v>46275</v>
      </c>
      <c r="C190" s="50">
        <v>5280010272</v>
      </c>
      <c r="D190" s="51" t="s">
        <v>14</v>
      </c>
      <c r="E190" s="52">
        <v>33600</v>
      </c>
      <c r="F190" s="53"/>
      <c r="G190" s="53">
        <f t="shared" si="3"/>
        <v>163691096.78900015</v>
      </c>
      <c r="H190" s="54"/>
      <c r="I190" s="55"/>
      <c r="J190" s="55"/>
      <c r="K190" s="55"/>
      <c r="L190" s="55"/>
      <c r="M190" s="55"/>
      <c r="N190" s="55"/>
      <c r="O190" s="55"/>
    </row>
    <row r="191" spans="2:15" ht="26.25">
      <c r="B191" s="49">
        <v>46275</v>
      </c>
      <c r="C191" s="50">
        <v>452400549846</v>
      </c>
      <c r="D191" s="51" t="s">
        <v>14</v>
      </c>
      <c r="E191" s="52">
        <v>25100</v>
      </c>
      <c r="F191" s="53"/>
      <c r="G191" s="53">
        <f t="shared" si="3"/>
        <v>163716196.78900015</v>
      </c>
      <c r="H191" s="54"/>
      <c r="I191" s="55"/>
      <c r="J191" s="55"/>
      <c r="K191" s="55"/>
      <c r="L191" s="55"/>
      <c r="M191" s="55"/>
      <c r="N191" s="55"/>
      <c r="O191" s="55"/>
    </row>
    <row r="192" spans="2:15" ht="26.25">
      <c r="B192" s="49">
        <v>46275</v>
      </c>
      <c r="C192" s="50">
        <v>452400544129</v>
      </c>
      <c r="D192" s="51" t="s">
        <v>14</v>
      </c>
      <c r="E192" s="52">
        <v>44000</v>
      </c>
      <c r="F192" s="53"/>
      <c r="G192" s="53">
        <f t="shared" si="3"/>
        <v>163760196.78900015</v>
      </c>
      <c r="H192" s="54"/>
      <c r="I192" s="55"/>
      <c r="J192" s="55"/>
      <c r="K192" s="55"/>
      <c r="L192" s="55"/>
      <c r="M192" s="55"/>
      <c r="N192" s="55"/>
      <c r="O192" s="55"/>
    </row>
    <row r="193" spans="2:15" ht="26.25">
      <c r="B193" s="49">
        <v>46275</v>
      </c>
      <c r="C193" s="50">
        <v>452400366732</v>
      </c>
      <c r="D193" s="51" t="s">
        <v>14</v>
      </c>
      <c r="E193" s="52">
        <v>8800</v>
      </c>
      <c r="F193" s="53"/>
      <c r="G193" s="53">
        <f t="shared" si="3"/>
        <v>163768996.78900015</v>
      </c>
      <c r="H193" s="54"/>
      <c r="I193" s="55"/>
      <c r="J193" s="55"/>
      <c r="K193" s="55"/>
      <c r="L193" s="55"/>
      <c r="M193" s="55"/>
      <c r="N193" s="55"/>
      <c r="O193" s="55"/>
    </row>
    <row r="194" spans="2:15" ht="26.25">
      <c r="B194" s="49">
        <v>46275</v>
      </c>
      <c r="C194" s="50">
        <v>452400544593</v>
      </c>
      <c r="D194" s="51" t="s">
        <v>14</v>
      </c>
      <c r="E194" s="52">
        <v>5320</v>
      </c>
      <c r="F194" s="53"/>
      <c r="G194" s="53">
        <f t="shared" si="3"/>
        <v>163774316.78900015</v>
      </c>
      <c r="H194" s="54"/>
      <c r="I194" s="55"/>
      <c r="J194" s="55"/>
      <c r="K194" s="55"/>
      <c r="L194" s="55"/>
      <c r="M194" s="55"/>
      <c r="N194" s="55"/>
      <c r="O194" s="55"/>
    </row>
    <row r="195" spans="2:15" ht="26.25">
      <c r="B195" s="49">
        <v>46275</v>
      </c>
      <c r="C195" s="50">
        <v>452400544645</v>
      </c>
      <c r="D195" s="51" t="s">
        <v>14</v>
      </c>
      <c r="E195" s="52">
        <v>8750</v>
      </c>
      <c r="F195" s="53"/>
      <c r="G195" s="53">
        <f t="shared" si="3"/>
        <v>163783066.78900015</v>
      </c>
      <c r="H195" s="54"/>
      <c r="I195" s="55"/>
      <c r="J195" s="55"/>
      <c r="K195" s="55"/>
      <c r="L195" s="55"/>
      <c r="M195" s="55"/>
      <c r="N195" s="55"/>
      <c r="O195" s="55"/>
    </row>
    <row r="196" spans="2:15" ht="26.25">
      <c r="B196" s="49">
        <v>46275</v>
      </c>
      <c r="C196" s="50">
        <v>430582411</v>
      </c>
      <c r="D196" s="51" t="s">
        <v>14</v>
      </c>
      <c r="E196" s="52">
        <v>3500</v>
      </c>
      <c r="F196" s="53"/>
      <c r="G196" s="53">
        <f t="shared" si="3"/>
        <v>163786566.78900015</v>
      </c>
      <c r="H196" s="54"/>
      <c r="I196" s="55"/>
      <c r="J196" s="55"/>
      <c r="K196" s="55"/>
      <c r="L196" s="55"/>
      <c r="M196" s="55"/>
      <c r="N196" s="55"/>
      <c r="O196" s="55"/>
    </row>
    <row r="197" spans="2:15" ht="26.25">
      <c r="B197" s="49">
        <v>46275</v>
      </c>
      <c r="C197" s="50">
        <v>5770020346</v>
      </c>
      <c r="D197" s="51" t="s">
        <v>14</v>
      </c>
      <c r="E197" s="52">
        <v>30100</v>
      </c>
      <c r="F197" s="53"/>
      <c r="G197" s="53">
        <f t="shared" si="3"/>
        <v>163816666.78900015</v>
      </c>
      <c r="H197" s="54"/>
      <c r="I197" s="55"/>
      <c r="J197" s="55"/>
      <c r="K197" s="55"/>
      <c r="L197" s="55"/>
      <c r="M197" s="55"/>
      <c r="N197" s="55"/>
      <c r="O197" s="55"/>
    </row>
    <row r="198" spans="2:15" ht="26.25">
      <c r="B198" s="49">
        <v>46275</v>
      </c>
      <c r="C198" s="50">
        <v>5770020350</v>
      </c>
      <c r="D198" s="51" t="s">
        <v>14</v>
      </c>
      <c r="E198" s="52">
        <v>166600</v>
      </c>
      <c r="F198" s="53"/>
      <c r="G198" s="53">
        <f t="shared" si="3"/>
        <v>163983266.78900015</v>
      </c>
      <c r="H198" s="54"/>
      <c r="I198" s="55"/>
      <c r="J198" s="55"/>
      <c r="K198" s="55"/>
      <c r="L198" s="55"/>
      <c r="M198" s="55"/>
      <c r="N198" s="55"/>
      <c r="O198" s="55"/>
    </row>
    <row r="199" spans="2:15" ht="93.75">
      <c r="B199" s="49">
        <v>46276</v>
      </c>
      <c r="C199" s="50" t="s">
        <v>57</v>
      </c>
      <c r="D199" s="51" t="s">
        <v>58</v>
      </c>
      <c r="E199" s="52"/>
      <c r="F199" s="53">
        <v>18895.64</v>
      </c>
      <c r="G199" s="53">
        <f t="shared" si="3"/>
        <v>163964371.14900017</v>
      </c>
      <c r="H199" s="54"/>
      <c r="I199" s="55"/>
      <c r="J199" s="55"/>
      <c r="K199" s="55"/>
      <c r="L199" s="55"/>
      <c r="M199" s="55"/>
      <c r="N199" s="55"/>
      <c r="O199" s="55"/>
    </row>
    <row r="200" spans="2:15" ht="93.75">
      <c r="B200" s="49">
        <v>46276</v>
      </c>
      <c r="C200" s="50" t="s">
        <v>59</v>
      </c>
      <c r="D200" s="51" t="s">
        <v>60</v>
      </c>
      <c r="E200" s="52"/>
      <c r="F200" s="53">
        <v>14655.6</v>
      </c>
      <c r="G200" s="53">
        <f t="shared" si="3"/>
        <v>163949715.54900017</v>
      </c>
      <c r="H200" s="54"/>
      <c r="I200" s="55"/>
      <c r="J200" s="55"/>
      <c r="K200" s="55"/>
      <c r="L200" s="55"/>
      <c r="M200" s="55"/>
      <c r="N200" s="55"/>
      <c r="O200" s="55"/>
    </row>
    <row r="201" spans="2:15" ht="70.5">
      <c r="B201" s="49">
        <v>46276</v>
      </c>
      <c r="C201" s="50" t="s">
        <v>61</v>
      </c>
      <c r="D201" s="51" t="s">
        <v>62</v>
      </c>
      <c r="E201" s="52"/>
      <c r="F201" s="53">
        <v>11440.63</v>
      </c>
      <c r="G201" s="53">
        <f t="shared" si="3"/>
        <v>163938274.91900018</v>
      </c>
      <c r="H201" s="54"/>
      <c r="I201" s="55"/>
      <c r="J201" s="55"/>
      <c r="K201" s="55"/>
      <c r="L201" s="55"/>
      <c r="M201" s="55"/>
      <c r="N201" s="55"/>
      <c r="O201" s="55"/>
    </row>
    <row r="202" spans="2:15" ht="26.25">
      <c r="B202" s="49">
        <v>46276</v>
      </c>
      <c r="C202" s="50">
        <v>452400470191</v>
      </c>
      <c r="D202" s="51" t="s">
        <v>14</v>
      </c>
      <c r="E202" s="52">
        <v>145209</v>
      </c>
      <c r="F202" s="53"/>
      <c r="G202" s="53">
        <f t="shared" si="3"/>
        <v>164083483.91900018</v>
      </c>
      <c r="H202" s="54"/>
      <c r="I202" s="55"/>
      <c r="J202" s="55"/>
      <c r="K202" s="55"/>
      <c r="L202" s="55"/>
      <c r="M202" s="55"/>
      <c r="N202" s="55"/>
      <c r="O202" s="55"/>
    </row>
    <row r="203" spans="2:15" ht="26.25">
      <c r="B203" s="49">
        <v>46276</v>
      </c>
      <c r="C203" s="50">
        <v>924293116</v>
      </c>
      <c r="D203" s="51" t="s">
        <v>14</v>
      </c>
      <c r="E203" s="52">
        <v>8300</v>
      </c>
      <c r="F203" s="53"/>
      <c r="G203" s="53">
        <f t="shared" si="3"/>
        <v>164091783.91900018</v>
      </c>
      <c r="H203" s="54"/>
      <c r="I203" s="55"/>
      <c r="J203" s="55"/>
      <c r="K203" s="55"/>
      <c r="L203" s="55"/>
      <c r="M203" s="55"/>
      <c r="N203" s="55"/>
      <c r="O203" s="55"/>
    </row>
    <row r="204" spans="2:15" ht="26.25">
      <c r="B204" s="49">
        <v>46276</v>
      </c>
      <c r="C204" s="50">
        <v>452400549363</v>
      </c>
      <c r="D204" s="51" t="s">
        <v>14</v>
      </c>
      <c r="E204" s="52">
        <v>11200</v>
      </c>
      <c r="F204" s="53"/>
      <c r="G204" s="53">
        <f t="shared" si="3"/>
        <v>164102983.91900018</v>
      </c>
      <c r="H204" s="54"/>
      <c r="I204" s="55"/>
      <c r="J204" s="55"/>
      <c r="K204" s="55"/>
      <c r="L204" s="55"/>
      <c r="M204" s="55"/>
      <c r="N204" s="55"/>
      <c r="O204" s="55"/>
    </row>
    <row r="205" spans="2:15" ht="26.25">
      <c r="B205" s="49">
        <v>46276</v>
      </c>
      <c r="C205" s="50">
        <v>430630207</v>
      </c>
      <c r="D205" s="51" t="s">
        <v>14</v>
      </c>
      <c r="E205" s="52">
        <v>25200</v>
      </c>
      <c r="F205" s="53"/>
      <c r="G205" s="53">
        <f t="shared" si="3"/>
        <v>164128183.91900018</v>
      </c>
      <c r="H205" s="54"/>
      <c r="I205" s="55"/>
      <c r="J205" s="55"/>
      <c r="K205" s="55"/>
      <c r="L205" s="55"/>
      <c r="M205" s="55"/>
      <c r="N205" s="55"/>
      <c r="O205" s="55"/>
    </row>
    <row r="206" spans="2:15" ht="26.25">
      <c r="B206" s="49">
        <v>46276</v>
      </c>
      <c r="C206" s="50">
        <v>430633473</v>
      </c>
      <c r="D206" s="51" t="s">
        <v>14</v>
      </c>
      <c r="E206" s="52">
        <v>27000</v>
      </c>
      <c r="F206" s="53"/>
      <c r="G206" s="53">
        <f t="shared" si="3"/>
        <v>164155183.91900018</v>
      </c>
      <c r="H206" s="54"/>
      <c r="I206" s="55"/>
      <c r="J206" s="55"/>
      <c r="K206" s="55"/>
      <c r="L206" s="55"/>
      <c r="M206" s="55"/>
      <c r="N206" s="55"/>
      <c r="O206" s="55"/>
    </row>
    <row r="207" spans="2:15" ht="26.25">
      <c r="B207" s="49">
        <v>46276</v>
      </c>
      <c r="C207" s="50">
        <v>242932708</v>
      </c>
      <c r="D207" s="51" t="s">
        <v>14</v>
      </c>
      <c r="E207" s="52">
        <v>42600</v>
      </c>
      <c r="F207" s="53"/>
      <c r="G207" s="53">
        <f t="shared" si="3"/>
        <v>164197783.91900018</v>
      </c>
      <c r="H207" s="54"/>
      <c r="I207" s="55"/>
      <c r="J207" s="55"/>
      <c r="K207" s="55"/>
      <c r="L207" s="55"/>
      <c r="M207" s="55"/>
      <c r="N207" s="55"/>
      <c r="O207" s="55"/>
    </row>
    <row r="208" spans="2:15" ht="26.25">
      <c r="B208" s="49">
        <v>46276</v>
      </c>
      <c r="C208" s="50">
        <v>5280020244</v>
      </c>
      <c r="D208" s="51" t="s">
        <v>14</v>
      </c>
      <c r="E208" s="52">
        <v>15300</v>
      </c>
      <c r="F208" s="53"/>
      <c r="G208" s="53">
        <f t="shared" si="3"/>
        <v>164213083.91900018</v>
      </c>
      <c r="H208" s="54"/>
      <c r="I208" s="55"/>
      <c r="J208" s="55"/>
      <c r="K208" s="55"/>
      <c r="L208" s="55"/>
      <c r="M208" s="55"/>
      <c r="N208" s="55"/>
      <c r="O208" s="55"/>
    </row>
    <row r="209" spans="2:15" ht="26.25">
      <c r="B209" s="49">
        <v>46276</v>
      </c>
      <c r="C209" s="50">
        <v>5280020247</v>
      </c>
      <c r="D209" s="51" t="s">
        <v>14</v>
      </c>
      <c r="E209" s="52">
        <v>23700</v>
      </c>
      <c r="F209" s="53"/>
      <c r="G209" s="53">
        <f t="shared" si="3"/>
        <v>164236783.91900018</v>
      </c>
      <c r="H209" s="54"/>
      <c r="I209" s="55"/>
      <c r="J209" s="55"/>
      <c r="K209" s="55"/>
      <c r="L209" s="55"/>
      <c r="M209" s="55"/>
      <c r="N209" s="55"/>
      <c r="O209" s="55"/>
    </row>
    <row r="210" spans="2:15" ht="26.25">
      <c r="B210" s="49">
        <v>46276</v>
      </c>
      <c r="C210" s="50">
        <v>452400546248</v>
      </c>
      <c r="D210" s="51" t="s">
        <v>14</v>
      </c>
      <c r="E210" s="52">
        <v>60000</v>
      </c>
      <c r="F210" s="53"/>
      <c r="G210" s="53">
        <f t="shared" si="3"/>
        <v>164296783.91900018</v>
      </c>
      <c r="H210" s="54"/>
      <c r="I210" s="55"/>
      <c r="J210" s="55"/>
      <c r="K210" s="55"/>
      <c r="L210" s="55"/>
      <c r="M210" s="55"/>
      <c r="N210" s="55"/>
      <c r="O210" s="55"/>
    </row>
    <row r="211" spans="2:15" ht="26.25">
      <c r="B211" s="49">
        <v>46276</v>
      </c>
      <c r="C211" s="50">
        <v>5770020375</v>
      </c>
      <c r="D211" s="51" t="s">
        <v>14</v>
      </c>
      <c r="E211" s="52">
        <v>59850</v>
      </c>
      <c r="F211" s="53"/>
      <c r="G211" s="53">
        <f t="shared" si="3"/>
        <v>164356633.91900018</v>
      </c>
      <c r="H211" s="54"/>
      <c r="I211" s="55"/>
      <c r="J211" s="55"/>
      <c r="K211" s="55"/>
      <c r="L211" s="55"/>
      <c r="M211" s="55"/>
      <c r="N211" s="55"/>
      <c r="O211" s="55"/>
    </row>
    <row r="212" spans="2:15" ht="26.25">
      <c r="B212" s="49">
        <v>46276</v>
      </c>
      <c r="C212" s="50">
        <v>6000010467</v>
      </c>
      <c r="D212" s="51" t="s">
        <v>14</v>
      </c>
      <c r="E212" s="52">
        <v>8000</v>
      </c>
      <c r="F212" s="53"/>
      <c r="G212" s="53">
        <f t="shared" si="3"/>
        <v>164364633.91900018</v>
      </c>
      <c r="H212" s="54"/>
      <c r="I212" s="55"/>
      <c r="J212" s="55"/>
      <c r="K212" s="55"/>
      <c r="L212" s="55"/>
      <c r="M212" s="55"/>
      <c r="N212" s="55"/>
      <c r="O212" s="55"/>
    </row>
    <row r="213" spans="2:15" ht="70.5">
      <c r="B213" s="49">
        <v>46279</v>
      </c>
      <c r="C213" s="50">
        <v>91974</v>
      </c>
      <c r="D213" s="51" t="s">
        <v>13</v>
      </c>
      <c r="E213" s="52">
        <v>2475</v>
      </c>
      <c r="F213" s="53"/>
      <c r="G213" s="53">
        <f t="shared" ref="G213:G276" si="4">+G212+E213-F213</f>
        <v>164367108.91900018</v>
      </c>
      <c r="H213" s="54"/>
      <c r="I213" s="55"/>
      <c r="J213" s="55"/>
      <c r="K213" s="55"/>
      <c r="L213" s="55"/>
      <c r="M213" s="55"/>
      <c r="N213" s="55"/>
      <c r="O213" s="55"/>
    </row>
    <row r="214" spans="2:15" ht="70.5">
      <c r="B214" s="49">
        <v>46279</v>
      </c>
      <c r="C214" s="50">
        <v>352996</v>
      </c>
      <c r="D214" s="51" t="s">
        <v>13</v>
      </c>
      <c r="E214" s="52">
        <v>1500</v>
      </c>
      <c r="F214" s="53"/>
      <c r="G214" s="53">
        <f t="shared" si="4"/>
        <v>164368608.91900018</v>
      </c>
      <c r="H214" s="54"/>
      <c r="I214" s="55"/>
      <c r="J214" s="55"/>
      <c r="K214" s="55"/>
      <c r="L214" s="55"/>
      <c r="M214" s="55"/>
      <c r="N214" s="55"/>
      <c r="O214" s="55"/>
    </row>
    <row r="215" spans="2:15" ht="26.25">
      <c r="B215" s="49">
        <v>46279</v>
      </c>
      <c r="C215" s="50">
        <v>924293828</v>
      </c>
      <c r="D215" s="51" t="s">
        <v>14</v>
      </c>
      <c r="E215" s="52">
        <v>2800</v>
      </c>
      <c r="F215" s="53"/>
      <c r="G215" s="53">
        <f t="shared" si="4"/>
        <v>164371408.91900018</v>
      </c>
      <c r="H215" s="54"/>
      <c r="I215" s="55"/>
      <c r="J215" s="55"/>
      <c r="K215" s="55"/>
      <c r="L215" s="55"/>
      <c r="M215" s="55"/>
      <c r="N215" s="55"/>
      <c r="O215" s="55"/>
    </row>
    <row r="216" spans="2:15" ht="26.25">
      <c r="B216" s="49">
        <v>46279</v>
      </c>
      <c r="C216" s="50">
        <v>430729682</v>
      </c>
      <c r="D216" s="51" t="s">
        <v>14</v>
      </c>
      <c r="E216" s="52">
        <v>5000</v>
      </c>
      <c r="F216" s="53"/>
      <c r="G216" s="53">
        <f t="shared" si="4"/>
        <v>164376408.91900018</v>
      </c>
      <c r="H216" s="54"/>
      <c r="I216" s="55"/>
      <c r="J216" s="55"/>
      <c r="K216" s="55"/>
      <c r="L216" s="55"/>
      <c r="M216" s="55"/>
      <c r="N216" s="55"/>
      <c r="O216" s="55"/>
    </row>
    <row r="217" spans="2:15" ht="26.25">
      <c r="B217" s="49">
        <v>46279</v>
      </c>
      <c r="C217" s="50">
        <v>430732576</v>
      </c>
      <c r="D217" s="51" t="s">
        <v>14</v>
      </c>
      <c r="E217" s="52">
        <v>8000</v>
      </c>
      <c r="F217" s="53"/>
      <c r="G217" s="53">
        <f t="shared" si="4"/>
        <v>164384408.91900018</v>
      </c>
      <c r="H217" s="54"/>
      <c r="I217" s="55"/>
      <c r="J217" s="55"/>
      <c r="K217" s="55"/>
      <c r="L217" s="55"/>
      <c r="M217" s="55"/>
      <c r="N217" s="55"/>
      <c r="O217" s="55"/>
    </row>
    <row r="218" spans="2:15" ht="26.25">
      <c r="B218" s="49">
        <v>46279</v>
      </c>
      <c r="C218" s="50">
        <v>452400549270</v>
      </c>
      <c r="D218" s="51" t="s">
        <v>14</v>
      </c>
      <c r="E218" s="52">
        <v>596900</v>
      </c>
      <c r="F218" s="53"/>
      <c r="G218" s="53">
        <f t="shared" si="4"/>
        <v>164981308.91900018</v>
      </c>
      <c r="H218" s="54"/>
      <c r="I218" s="55"/>
      <c r="J218" s="55"/>
      <c r="K218" s="55"/>
      <c r="L218" s="55"/>
      <c r="M218" s="55"/>
      <c r="N218" s="55"/>
      <c r="O218" s="55"/>
    </row>
    <row r="219" spans="2:15" ht="26.25">
      <c r="B219" s="49">
        <v>46279</v>
      </c>
      <c r="C219" s="50">
        <v>452400542734</v>
      </c>
      <c r="D219" s="51" t="s">
        <v>14</v>
      </c>
      <c r="E219" s="52">
        <v>200</v>
      </c>
      <c r="F219" s="53"/>
      <c r="G219" s="53">
        <f t="shared" si="4"/>
        <v>164981508.91900018</v>
      </c>
      <c r="H219" s="54"/>
      <c r="I219" s="55"/>
      <c r="J219" s="55"/>
      <c r="K219" s="55"/>
      <c r="L219" s="55"/>
      <c r="M219" s="55"/>
      <c r="N219" s="55"/>
      <c r="O219" s="55"/>
    </row>
    <row r="220" spans="2:15" ht="26.25">
      <c r="B220" s="49">
        <v>46279</v>
      </c>
      <c r="C220" s="50">
        <v>452400546605</v>
      </c>
      <c r="D220" s="51" t="s">
        <v>14</v>
      </c>
      <c r="E220" s="52">
        <v>19600</v>
      </c>
      <c r="F220" s="53"/>
      <c r="G220" s="53">
        <f t="shared" si="4"/>
        <v>165001108.91900018</v>
      </c>
      <c r="H220" s="54"/>
      <c r="I220" s="55"/>
      <c r="J220" s="55"/>
      <c r="K220" s="55"/>
      <c r="L220" s="55"/>
      <c r="M220" s="55"/>
      <c r="N220" s="55"/>
      <c r="O220" s="55"/>
    </row>
    <row r="221" spans="2:15" ht="26.25">
      <c r="B221" s="49">
        <v>46279</v>
      </c>
      <c r="C221" s="50">
        <v>242949272</v>
      </c>
      <c r="D221" s="51" t="s">
        <v>14</v>
      </c>
      <c r="E221" s="52">
        <v>5000</v>
      </c>
      <c r="F221" s="53"/>
      <c r="G221" s="53">
        <f t="shared" si="4"/>
        <v>165006108.91900018</v>
      </c>
      <c r="H221" s="54"/>
      <c r="I221" s="55"/>
      <c r="J221" s="55"/>
      <c r="K221" s="55"/>
      <c r="L221" s="55"/>
      <c r="M221" s="55"/>
      <c r="N221" s="55"/>
      <c r="O221" s="55"/>
    </row>
    <row r="222" spans="2:15" ht="26.25">
      <c r="B222" s="49">
        <v>46279</v>
      </c>
      <c r="C222" s="50">
        <v>1620050349</v>
      </c>
      <c r="D222" s="51" t="s">
        <v>14</v>
      </c>
      <c r="E222" s="52">
        <v>8000</v>
      </c>
      <c r="F222" s="53"/>
      <c r="G222" s="53">
        <f t="shared" si="4"/>
        <v>165014108.91900018</v>
      </c>
      <c r="H222" s="54"/>
      <c r="I222" s="55"/>
      <c r="J222" s="55"/>
      <c r="K222" s="55"/>
      <c r="L222" s="55"/>
      <c r="M222" s="55"/>
      <c r="N222" s="55"/>
      <c r="O222" s="55"/>
    </row>
    <row r="223" spans="2:15" ht="26.25">
      <c r="B223" s="49">
        <v>46279</v>
      </c>
      <c r="C223" s="50">
        <v>242949539</v>
      </c>
      <c r="D223" s="51" t="s">
        <v>14</v>
      </c>
      <c r="E223" s="52">
        <v>8000</v>
      </c>
      <c r="F223" s="53"/>
      <c r="G223" s="53">
        <f t="shared" si="4"/>
        <v>165022108.91900018</v>
      </c>
      <c r="H223" s="54"/>
      <c r="I223" s="55"/>
      <c r="J223" s="55"/>
      <c r="K223" s="55"/>
      <c r="L223" s="55"/>
      <c r="M223" s="55"/>
      <c r="N223" s="55"/>
      <c r="O223" s="55"/>
    </row>
    <row r="224" spans="2:15" ht="26.25">
      <c r="B224" s="49">
        <v>46279</v>
      </c>
      <c r="C224" s="50">
        <v>452400360274</v>
      </c>
      <c r="D224" s="51" t="s">
        <v>14</v>
      </c>
      <c r="E224" s="52">
        <v>5000</v>
      </c>
      <c r="F224" s="53"/>
      <c r="G224" s="53">
        <f t="shared" si="4"/>
        <v>165027108.91900018</v>
      </c>
      <c r="H224" s="54"/>
      <c r="I224" s="55"/>
      <c r="J224" s="55"/>
      <c r="K224" s="55"/>
      <c r="L224" s="55"/>
      <c r="M224" s="55"/>
      <c r="N224" s="55"/>
      <c r="O224" s="55"/>
    </row>
    <row r="225" spans="2:15" ht="26.25">
      <c r="B225" s="49">
        <v>46279</v>
      </c>
      <c r="C225" s="50">
        <v>430741996</v>
      </c>
      <c r="D225" s="51" t="s">
        <v>14</v>
      </c>
      <c r="E225" s="52">
        <v>8000</v>
      </c>
      <c r="F225" s="53"/>
      <c r="G225" s="53">
        <f t="shared" si="4"/>
        <v>165035108.91900018</v>
      </c>
      <c r="H225" s="54"/>
      <c r="I225" s="55"/>
      <c r="J225" s="55"/>
      <c r="K225" s="55"/>
      <c r="L225" s="55"/>
      <c r="M225" s="55"/>
      <c r="N225" s="55"/>
      <c r="O225" s="55"/>
    </row>
    <row r="226" spans="2:15" ht="26.25">
      <c r="B226" s="49">
        <v>46279</v>
      </c>
      <c r="C226" s="50">
        <v>5900010287</v>
      </c>
      <c r="D226" s="51" t="s">
        <v>14</v>
      </c>
      <c r="E226" s="52">
        <v>3000</v>
      </c>
      <c r="F226" s="53"/>
      <c r="G226" s="53">
        <f t="shared" si="4"/>
        <v>165038108.91900018</v>
      </c>
      <c r="H226" s="54"/>
      <c r="I226" s="55"/>
      <c r="J226" s="55"/>
      <c r="K226" s="55"/>
      <c r="L226" s="55"/>
      <c r="M226" s="55"/>
      <c r="N226" s="55"/>
      <c r="O226" s="55"/>
    </row>
    <row r="227" spans="2:15" ht="26.25">
      <c r="B227" s="49">
        <v>46279</v>
      </c>
      <c r="C227" s="50">
        <v>924295078</v>
      </c>
      <c r="D227" s="51" t="s">
        <v>14</v>
      </c>
      <c r="E227" s="52">
        <v>8000</v>
      </c>
      <c r="F227" s="53"/>
      <c r="G227" s="53">
        <f t="shared" si="4"/>
        <v>165046108.91900018</v>
      </c>
      <c r="H227" s="54"/>
      <c r="I227" s="55"/>
      <c r="J227" s="55"/>
      <c r="K227" s="55"/>
      <c r="L227" s="55"/>
      <c r="M227" s="55"/>
      <c r="N227" s="55"/>
      <c r="O227" s="55"/>
    </row>
    <row r="228" spans="2:15" ht="26.25">
      <c r="B228" s="49">
        <v>46279</v>
      </c>
      <c r="C228" s="50">
        <v>430761614</v>
      </c>
      <c r="D228" s="51" t="s">
        <v>14</v>
      </c>
      <c r="E228" s="52">
        <v>7000</v>
      </c>
      <c r="F228" s="53"/>
      <c r="G228" s="53">
        <f t="shared" si="4"/>
        <v>165053108.91900018</v>
      </c>
      <c r="H228" s="54"/>
      <c r="I228" s="55"/>
      <c r="J228" s="55"/>
      <c r="K228" s="55"/>
      <c r="L228" s="55"/>
      <c r="M228" s="55"/>
      <c r="N228" s="55"/>
      <c r="O228" s="55"/>
    </row>
    <row r="229" spans="2:15" ht="26.25">
      <c r="B229" s="49">
        <v>46279</v>
      </c>
      <c r="C229" s="50">
        <v>242951495</v>
      </c>
      <c r="D229" s="51" t="s">
        <v>14</v>
      </c>
      <c r="E229" s="52">
        <v>8000</v>
      </c>
      <c r="F229" s="53"/>
      <c r="G229" s="53">
        <f t="shared" si="4"/>
        <v>165061108.91900018</v>
      </c>
      <c r="H229" s="54"/>
      <c r="I229" s="55"/>
      <c r="J229" s="55"/>
      <c r="K229" s="55"/>
      <c r="L229" s="55"/>
      <c r="M229" s="55"/>
      <c r="N229" s="55"/>
      <c r="O229" s="55"/>
    </row>
    <row r="230" spans="2:15" ht="26.25">
      <c r="B230" s="49">
        <v>46279</v>
      </c>
      <c r="C230" s="50">
        <v>430763739</v>
      </c>
      <c r="D230" s="51" t="s">
        <v>14</v>
      </c>
      <c r="E230" s="52">
        <v>5000</v>
      </c>
      <c r="F230" s="53"/>
      <c r="G230" s="53">
        <f t="shared" si="4"/>
        <v>165066108.91900018</v>
      </c>
      <c r="H230" s="54"/>
      <c r="I230" s="55"/>
      <c r="J230" s="55"/>
      <c r="K230" s="55"/>
      <c r="L230" s="55"/>
      <c r="M230" s="55"/>
      <c r="N230" s="55"/>
      <c r="O230" s="55"/>
    </row>
    <row r="231" spans="2:15" ht="26.25">
      <c r="B231" s="49">
        <v>46279</v>
      </c>
      <c r="C231" s="50">
        <v>452400547509</v>
      </c>
      <c r="D231" s="51" t="s">
        <v>14</v>
      </c>
      <c r="E231" s="52">
        <v>131200</v>
      </c>
      <c r="F231" s="53"/>
      <c r="G231" s="53">
        <f t="shared" si="4"/>
        <v>165197308.91900018</v>
      </c>
      <c r="H231" s="54"/>
      <c r="I231" s="55"/>
      <c r="J231" s="55"/>
      <c r="K231" s="55"/>
      <c r="L231" s="55"/>
      <c r="M231" s="55"/>
      <c r="N231" s="55"/>
      <c r="O231" s="55"/>
    </row>
    <row r="232" spans="2:15" ht="26.25">
      <c r="B232" s="49">
        <v>46279</v>
      </c>
      <c r="C232" s="50">
        <v>452400542638</v>
      </c>
      <c r="D232" s="51" t="s">
        <v>14</v>
      </c>
      <c r="E232" s="52">
        <v>65000</v>
      </c>
      <c r="F232" s="53"/>
      <c r="G232" s="53">
        <f t="shared" si="4"/>
        <v>165262308.91900018</v>
      </c>
      <c r="H232" s="54"/>
      <c r="I232" s="55"/>
      <c r="J232" s="55"/>
      <c r="K232" s="55"/>
      <c r="L232" s="55"/>
      <c r="M232" s="55"/>
      <c r="N232" s="55"/>
      <c r="O232" s="55"/>
    </row>
    <row r="233" spans="2:15" ht="26.25">
      <c r="B233" s="49">
        <v>46279</v>
      </c>
      <c r="C233" s="50">
        <v>5770020548</v>
      </c>
      <c r="D233" s="51" t="s">
        <v>14</v>
      </c>
      <c r="E233" s="52">
        <v>202800</v>
      </c>
      <c r="F233" s="53"/>
      <c r="G233" s="53">
        <f t="shared" si="4"/>
        <v>165465108.91900018</v>
      </c>
      <c r="H233" s="54"/>
      <c r="I233" s="55"/>
      <c r="J233" s="55"/>
      <c r="K233" s="55"/>
      <c r="L233" s="55"/>
      <c r="M233" s="55"/>
      <c r="N233" s="55"/>
      <c r="O233" s="55"/>
    </row>
    <row r="234" spans="2:15" ht="26.25">
      <c r="B234" s="49">
        <v>46279</v>
      </c>
      <c r="C234" s="50">
        <v>5770020551</v>
      </c>
      <c r="D234" s="51" t="s">
        <v>14</v>
      </c>
      <c r="E234" s="52">
        <v>38000</v>
      </c>
      <c r="F234" s="53"/>
      <c r="G234" s="53">
        <f t="shared" si="4"/>
        <v>165503108.91900018</v>
      </c>
      <c r="H234" s="54"/>
      <c r="I234" s="55"/>
      <c r="J234" s="55"/>
      <c r="K234" s="55"/>
      <c r="L234" s="55"/>
      <c r="M234" s="55"/>
      <c r="N234" s="55"/>
      <c r="O234" s="55"/>
    </row>
    <row r="235" spans="2:15" ht="47.25">
      <c r="B235" s="49">
        <v>46280</v>
      </c>
      <c r="C235" s="50">
        <v>452400542568</v>
      </c>
      <c r="D235" s="51" t="s">
        <v>63</v>
      </c>
      <c r="E235" s="52">
        <v>20528.75</v>
      </c>
      <c r="F235" s="53"/>
      <c r="G235" s="53">
        <f t="shared" si="4"/>
        <v>165523637.66900018</v>
      </c>
      <c r="H235" s="54"/>
      <c r="I235" s="55"/>
      <c r="J235" s="55"/>
      <c r="K235" s="55"/>
      <c r="L235" s="55"/>
      <c r="M235" s="55"/>
      <c r="N235" s="55"/>
      <c r="O235" s="55"/>
    </row>
    <row r="236" spans="2:15" ht="70.5">
      <c r="B236" s="49">
        <v>46280</v>
      </c>
      <c r="C236" s="50">
        <v>567864</v>
      </c>
      <c r="D236" s="51" t="s">
        <v>13</v>
      </c>
      <c r="E236" s="52">
        <v>1500</v>
      </c>
      <c r="F236" s="53"/>
      <c r="G236" s="53">
        <f t="shared" si="4"/>
        <v>165525137.66900018</v>
      </c>
      <c r="H236" s="54"/>
      <c r="I236" s="55"/>
      <c r="J236" s="55"/>
      <c r="K236" s="55"/>
      <c r="L236" s="55"/>
      <c r="M236" s="55"/>
      <c r="N236" s="55"/>
      <c r="O236" s="55"/>
    </row>
    <row r="237" spans="2:15" ht="70.5">
      <c r="B237" s="49">
        <v>46280</v>
      </c>
      <c r="C237" s="50">
        <v>58118</v>
      </c>
      <c r="D237" s="51" t="s">
        <v>13</v>
      </c>
      <c r="E237" s="52">
        <v>1500</v>
      </c>
      <c r="F237" s="53"/>
      <c r="G237" s="53">
        <f t="shared" si="4"/>
        <v>165526637.66900018</v>
      </c>
      <c r="H237" s="54"/>
      <c r="I237" s="55"/>
      <c r="J237" s="55"/>
      <c r="K237" s="55"/>
      <c r="L237" s="55"/>
      <c r="M237" s="55"/>
      <c r="N237" s="55"/>
      <c r="O237" s="55"/>
    </row>
    <row r="238" spans="2:15" ht="26.25">
      <c r="B238" s="49">
        <v>46280</v>
      </c>
      <c r="C238" s="50">
        <v>452400470186</v>
      </c>
      <c r="D238" s="51" t="s">
        <v>14</v>
      </c>
      <c r="E238" s="52">
        <v>87300</v>
      </c>
      <c r="F238" s="53"/>
      <c r="G238" s="53">
        <f t="shared" si="4"/>
        <v>165613937.66900018</v>
      </c>
      <c r="H238" s="54"/>
      <c r="I238" s="55"/>
      <c r="J238" s="55"/>
      <c r="K238" s="55"/>
      <c r="L238" s="55"/>
      <c r="M238" s="55"/>
      <c r="N238" s="55"/>
      <c r="O238" s="55"/>
    </row>
    <row r="239" spans="2:15" ht="26.25">
      <c r="B239" s="49">
        <v>46280</v>
      </c>
      <c r="C239" s="50">
        <v>430816368</v>
      </c>
      <c r="D239" s="51" t="s">
        <v>14</v>
      </c>
      <c r="E239" s="52">
        <v>3500</v>
      </c>
      <c r="F239" s="53"/>
      <c r="G239" s="53">
        <f t="shared" si="4"/>
        <v>165617437.66900018</v>
      </c>
      <c r="H239" s="54"/>
      <c r="I239" s="55"/>
      <c r="J239" s="55"/>
      <c r="K239" s="55"/>
      <c r="L239" s="55"/>
      <c r="M239" s="55"/>
      <c r="N239" s="55"/>
      <c r="O239" s="55"/>
    </row>
    <row r="240" spans="2:15" ht="26.25">
      <c r="B240" s="49">
        <v>46280</v>
      </c>
      <c r="C240" s="50">
        <v>430816600</v>
      </c>
      <c r="D240" s="51" t="s">
        <v>14</v>
      </c>
      <c r="E240" s="52">
        <v>4300</v>
      </c>
      <c r="F240" s="53"/>
      <c r="G240" s="53">
        <f t="shared" si="4"/>
        <v>165621737.66900018</v>
      </c>
      <c r="H240" s="54"/>
      <c r="I240" s="55"/>
      <c r="J240" s="55"/>
      <c r="K240" s="55"/>
      <c r="L240" s="55"/>
      <c r="M240" s="55"/>
      <c r="N240" s="55"/>
      <c r="O240" s="55"/>
    </row>
    <row r="241" spans="2:15" ht="26.25">
      <c r="B241" s="49">
        <v>46280</v>
      </c>
      <c r="C241" s="50">
        <v>430817034</v>
      </c>
      <c r="D241" s="51" t="s">
        <v>14</v>
      </c>
      <c r="E241" s="52">
        <v>3800</v>
      </c>
      <c r="F241" s="53"/>
      <c r="G241" s="53">
        <f t="shared" si="4"/>
        <v>165625537.66900018</v>
      </c>
      <c r="H241" s="54"/>
      <c r="I241" s="55"/>
      <c r="J241" s="55"/>
      <c r="K241" s="55"/>
      <c r="L241" s="55"/>
      <c r="M241" s="55"/>
      <c r="N241" s="55"/>
      <c r="O241" s="55"/>
    </row>
    <row r="242" spans="2:15" ht="26.25">
      <c r="B242" s="49">
        <v>46280</v>
      </c>
      <c r="C242" s="50">
        <v>242957603</v>
      </c>
      <c r="D242" s="51" t="s">
        <v>14</v>
      </c>
      <c r="E242" s="52">
        <v>4900</v>
      </c>
      <c r="F242" s="53"/>
      <c r="G242" s="53">
        <f t="shared" si="4"/>
        <v>165630437.66900018</v>
      </c>
      <c r="H242" s="54"/>
      <c r="I242" s="55"/>
      <c r="J242" s="55"/>
      <c r="K242" s="55"/>
      <c r="L242" s="55"/>
      <c r="M242" s="55"/>
      <c r="N242" s="55"/>
      <c r="O242" s="55"/>
    </row>
    <row r="243" spans="2:15" ht="26.25">
      <c r="B243" s="49">
        <v>46280</v>
      </c>
      <c r="C243" s="50">
        <v>452400544626</v>
      </c>
      <c r="D243" s="51" t="s">
        <v>14</v>
      </c>
      <c r="E243" s="52">
        <v>12500</v>
      </c>
      <c r="F243" s="53"/>
      <c r="G243" s="53">
        <f t="shared" si="4"/>
        <v>165642937.66900018</v>
      </c>
      <c r="H243" s="54"/>
      <c r="I243" s="55"/>
      <c r="J243" s="55"/>
      <c r="K243" s="55"/>
      <c r="L243" s="55"/>
      <c r="M243" s="55"/>
      <c r="N243" s="55"/>
      <c r="O243" s="55"/>
    </row>
    <row r="244" spans="2:15" ht="26.25">
      <c r="B244" s="49">
        <v>46280</v>
      </c>
      <c r="C244" s="50">
        <v>452400546122</v>
      </c>
      <c r="D244" s="51" t="s">
        <v>14</v>
      </c>
      <c r="E244" s="52">
        <v>4650</v>
      </c>
      <c r="F244" s="53"/>
      <c r="G244" s="53">
        <f t="shared" si="4"/>
        <v>165647587.66900018</v>
      </c>
      <c r="H244" s="54"/>
      <c r="I244" s="55"/>
      <c r="J244" s="55"/>
      <c r="K244" s="55"/>
      <c r="L244" s="55"/>
      <c r="M244" s="55"/>
      <c r="N244" s="55"/>
      <c r="O244" s="55"/>
    </row>
    <row r="245" spans="2:15" ht="26.25">
      <c r="B245" s="49">
        <v>46280</v>
      </c>
      <c r="C245" s="50">
        <v>452400548468</v>
      </c>
      <c r="D245" s="51" t="s">
        <v>14</v>
      </c>
      <c r="E245" s="52">
        <v>60670</v>
      </c>
      <c r="F245" s="53"/>
      <c r="G245" s="53">
        <f t="shared" si="4"/>
        <v>165708257.66900018</v>
      </c>
      <c r="H245" s="54"/>
      <c r="I245" s="55"/>
      <c r="J245" s="55"/>
      <c r="K245" s="55"/>
      <c r="L245" s="55"/>
      <c r="M245" s="55"/>
      <c r="N245" s="55"/>
      <c r="O245" s="55"/>
    </row>
    <row r="246" spans="2:15" ht="26.25">
      <c r="B246" s="49">
        <v>46280</v>
      </c>
      <c r="C246" s="50">
        <v>924295783</v>
      </c>
      <c r="D246" s="51" t="s">
        <v>14</v>
      </c>
      <c r="E246" s="52">
        <v>6300</v>
      </c>
      <c r="F246" s="53"/>
      <c r="G246" s="53">
        <f t="shared" si="4"/>
        <v>165714557.66900018</v>
      </c>
      <c r="H246" s="54"/>
      <c r="I246" s="55"/>
      <c r="J246" s="55"/>
      <c r="K246" s="55"/>
      <c r="L246" s="55"/>
      <c r="M246" s="55"/>
      <c r="N246" s="55"/>
      <c r="O246" s="55"/>
    </row>
    <row r="247" spans="2:15" ht="26.25">
      <c r="B247" s="49">
        <v>46280</v>
      </c>
      <c r="C247" s="50">
        <v>242958255</v>
      </c>
      <c r="D247" s="51" t="s">
        <v>14</v>
      </c>
      <c r="E247" s="52">
        <v>8000</v>
      </c>
      <c r="F247" s="53"/>
      <c r="G247" s="53">
        <f t="shared" si="4"/>
        <v>165722557.66900018</v>
      </c>
      <c r="H247" s="54"/>
      <c r="I247" s="55"/>
      <c r="J247" s="55"/>
      <c r="K247" s="55"/>
      <c r="L247" s="55"/>
      <c r="M247" s="55"/>
      <c r="N247" s="55"/>
      <c r="O247" s="55"/>
    </row>
    <row r="248" spans="2:15" ht="26.25">
      <c r="B248" s="49">
        <v>46280</v>
      </c>
      <c r="C248" s="50">
        <v>430829090</v>
      </c>
      <c r="D248" s="51" t="s">
        <v>14</v>
      </c>
      <c r="E248" s="52">
        <v>7600</v>
      </c>
      <c r="F248" s="53"/>
      <c r="G248" s="53">
        <f t="shared" si="4"/>
        <v>165730157.66900018</v>
      </c>
      <c r="H248" s="54"/>
      <c r="I248" s="55"/>
      <c r="J248" s="55"/>
      <c r="K248" s="55"/>
      <c r="L248" s="55"/>
      <c r="M248" s="55"/>
      <c r="N248" s="55"/>
      <c r="O248" s="55"/>
    </row>
    <row r="249" spans="2:15" ht="26.25">
      <c r="B249" s="49">
        <v>46280</v>
      </c>
      <c r="C249" s="50">
        <v>430830488</v>
      </c>
      <c r="D249" s="51" t="s">
        <v>14</v>
      </c>
      <c r="E249" s="52">
        <v>39700</v>
      </c>
      <c r="F249" s="53"/>
      <c r="G249" s="53">
        <f t="shared" si="4"/>
        <v>165769857.66900018</v>
      </c>
      <c r="H249" s="54"/>
      <c r="I249" s="55"/>
      <c r="J249" s="55"/>
      <c r="K249" s="55"/>
      <c r="L249" s="55"/>
      <c r="M249" s="55"/>
      <c r="N249" s="55"/>
      <c r="O249" s="55"/>
    </row>
    <row r="250" spans="2:15" ht="26.25">
      <c r="B250" s="49">
        <v>46280</v>
      </c>
      <c r="C250" s="50">
        <v>430835637</v>
      </c>
      <c r="D250" s="51" t="s">
        <v>14</v>
      </c>
      <c r="E250" s="52">
        <v>5600</v>
      </c>
      <c r="F250" s="53"/>
      <c r="G250" s="53">
        <f t="shared" si="4"/>
        <v>165775457.66900018</v>
      </c>
      <c r="H250" s="54"/>
      <c r="I250" s="55"/>
      <c r="J250" s="55"/>
      <c r="K250" s="55"/>
      <c r="L250" s="55"/>
      <c r="M250" s="55"/>
      <c r="N250" s="55"/>
      <c r="O250" s="55"/>
    </row>
    <row r="251" spans="2:15" ht="26.25">
      <c r="B251" s="49">
        <v>46280</v>
      </c>
      <c r="C251" s="50">
        <v>430836105</v>
      </c>
      <c r="D251" s="51" t="s">
        <v>14</v>
      </c>
      <c r="E251" s="52">
        <v>10500</v>
      </c>
      <c r="F251" s="53"/>
      <c r="G251" s="53">
        <f t="shared" si="4"/>
        <v>165785957.66900018</v>
      </c>
      <c r="H251" s="54"/>
      <c r="I251" s="55"/>
      <c r="J251" s="55"/>
      <c r="K251" s="55"/>
      <c r="L251" s="55"/>
      <c r="M251" s="55"/>
      <c r="N251" s="55"/>
      <c r="O251" s="55"/>
    </row>
    <row r="252" spans="2:15" ht="26.25">
      <c r="B252" s="49">
        <v>46280</v>
      </c>
      <c r="C252" s="50">
        <v>242960741</v>
      </c>
      <c r="D252" s="51" t="s">
        <v>14</v>
      </c>
      <c r="E252" s="52">
        <v>1500</v>
      </c>
      <c r="F252" s="53"/>
      <c r="G252" s="53">
        <f t="shared" si="4"/>
        <v>165787457.66900018</v>
      </c>
      <c r="H252" s="54"/>
      <c r="I252" s="55"/>
      <c r="J252" s="55"/>
      <c r="K252" s="55"/>
      <c r="L252" s="55"/>
      <c r="M252" s="55"/>
      <c r="N252" s="55"/>
      <c r="O252" s="55"/>
    </row>
    <row r="253" spans="2:15" ht="26.25">
      <c r="B253" s="49">
        <v>46280</v>
      </c>
      <c r="C253" s="50">
        <v>242960745</v>
      </c>
      <c r="D253" s="51" t="s">
        <v>14</v>
      </c>
      <c r="E253" s="52">
        <v>41000</v>
      </c>
      <c r="F253" s="53"/>
      <c r="G253" s="53">
        <f t="shared" si="4"/>
        <v>165828457.66900018</v>
      </c>
      <c r="H253" s="54"/>
      <c r="I253" s="55"/>
      <c r="J253" s="55"/>
      <c r="K253" s="55"/>
      <c r="L253" s="55"/>
      <c r="M253" s="55"/>
      <c r="N253" s="55"/>
      <c r="O253" s="55"/>
    </row>
    <row r="254" spans="2:15" ht="26.25">
      <c r="B254" s="49">
        <v>46280</v>
      </c>
      <c r="C254" s="50">
        <v>452400540142</v>
      </c>
      <c r="D254" s="51" t="s">
        <v>14</v>
      </c>
      <c r="E254" s="52">
        <v>180000</v>
      </c>
      <c r="F254" s="53"/>
      <c r="G254" s="53">
        <f t="shared" si="4"/>
        <v>166008457.66900018</v>
      </c>
      <c r="H254" s="54"/>
      <c r="I254" s="55"/>
      <c r="J254" s="55"/>
      <c r="K254" s="55"/>
      <c r="L254" s="55"/>
      <c r="M254" s="55"/>
      <c r="N254" s="55"/>
      <c r="O254" s="55"/>
    </row>
    <row r="255" spans="2:15" ht="26.25">
      <c r="B255" s="49">
        <v>46280</v>
      </c>
      <c r="C255" s="50">
        <v>452400544099</v>
      </c>
      <c r="D255" s="51" t="s">
        <v>14</v>
      </c>
      <c r="E255" s="52">
        <v>150</v>
      </c>
      <c r="F255" s="53"/>
      <c r="G255" s="53">
        <f t="shared" si="4"/>
        <v>166008607.66900018</v>
      </c>
      <c r="H255" s="54"/>
      <c r="I255" s="55"/>
      <c r="J255" s="55"/>
      <c r="K255" s="55"/>
      <c r="L255" s="55"/>
      <c r="M255" s="55"/>
      <c r="N255" s="55"/>
      <c r="O255" s="55"/>
    </row>
    <row r="256" spans="2:15" ht="26.25">
      <c r="B256" s="49">
        <v>46280</v>
      </c>
      <c r="C256" s="50">
        <v>452400544104</v>
      </c>
      <c r="D256" s="51" t="s">
        <v>14</v>
      </c>
      <c r="E256" s="52">
        <v>15000</v>
      </c>
      <c r="F256" s="53"/>
      <c r="G256" s="53">
        <f t="shared" si="4"/>
        <v>166023607.66900018</v>
      </c>
      <c r="H256" s="54"/>
      <c r="I256" s="55"/>
      <c r="J256" s="55"/>
      <c r="K256" s="55"/>
      <c r="L256" s="55"/>
      <c r="M256" s="55"/>
      <c r="N256" s="55"/>
      <c r="O256" s="55"/>
    </row>
    <row r="257" spans="2:15" ht="26.25">
      <c r="B257" s="49">
        <v>46280</v>
      </c>
      <c r="C257" s="50">
        <v>452400544110</v>
      </c>
      <c r="D257" s="51" t="s">
        <v>14</v>
      </c>
      <c r="E257" s="52">
        <v>26500</v>
      </c>
      <c r="F257" s="53"/>
      <c r="G257" s="53">
        <f t="shared" si="4"/>
        <v>166050107.66900018</v>
      </c>
      <c r="H257" s="54"/>
      <c r="I257" s="55"/>
      <c r="J257" s="55"/>
      <c r="K257" s="55"/>
      <c r="L257" s="55"/>
      <c r="M257" s="55"/>
      <c r="N257" s="55"/>
      <c r="O257" s="55"/>
    </row>
    <row r="258" spans="2:15" ht="26.25">
      <c r="B258" s="49">
        <v>46280</v>
      </c>
      <c r="C258" s="50">
        <v>452400544111</v>
      </c>
      <c r="D258" s="51" t="s">
        <v>14</v>
      </c>
      <c r="E258" s="52">
        <v>26500</v>
      </c>
      <c r="F258" s="53"/>
      <c r="G258" s="53">
        <f t="shared" si="4"/>
        <v>166076607.66900018</v>
      </c>
      <c r="H258" s="54"/>
      <c r="I258" s="55"/>
      <c r="J258" s="55"/>
      <c r="K258" s="55"/>
      <c r="L258" s="55"/>
      <c r="M258" s="55"/>
      <c r="N258" s="55"/>
      <c r="O258" s="55"/>
    </row>
    <row r="259" spans="2:15" ht="26.25">
      <c r="B259" s="49">
        <v>46280</v>
      </c>
      <c r="C259" s="50">
        <v>452400544586</v>
      </c>
      <c r="D259" s="51" t="s">
        <v>14</v>
      </c>
      <c r="E259" s="52">
        <v>2800</v>
      </c>
      <c r="F259" s="53"/>
      <c r="G259" s="53">
        <f t="shared" si="4"/>
        <v>166079407.66900018</v>
      </c>
      <c r="H259" s="54"/>
      <c r="I259" s="55"/>
      <c r="J259" s="55"/>
      <c r="K259" s="55"/>
      <c r="L259" s="55"/>
      <c r="M259" s="55"/>
      <c r="N259" s="55"/>
      <c r="O259" s="55"/>
    </row>
    <row r="260" spans="2:15" ht="26.25">
      <c r="B260" s="49">
        <v>46280</v>
      </c>
      <c r="C260" s="50">
        <v>5280020363</v>
      </c>
      <c r="D260" s="51" t="s">
        <v>14</v>
      </c>
      <c r="E260" s="52">
        <v>18900</v>
      </c>
      <c r="F260" s="53"/>
      <c r="G260" s="53">
        <f t="shared" si="4"/>
        <v>166098307.66900018</v>
      </c>
      <c r="H260" s="54"/>
      <c r="I260" s="55"/>
      <c r="J260" s="55"/>
      <c r="K260" s="55"/>
      <c r="L260" s="55"/>
      <c r="M260" s="55"/>
      <c r="N260" s="55"/>
      <c r="O260" s="55"/>
    </row>
    <row r="261" spans="2:15" ht="26.25">
      <c r="B261" s="49">
        <v>46280</v>
      </c>
      <c r="C261" s="50">
        <v>5280020366</v>
      </c>
      <c r="D261" s="51" t="s">
        <v>14</v>
      </c>
      <c r="E261" s="52">
        <v>5300</v>
      </c>
      <c r="F261" s="53"/>
      <c r="G261" s="53">
        <f t="shared" si="4"/>
        <v>166103607.66900018</v>
      </c>
      <c r="H261" s="54"/>
      <c r="I261" s="55"/>
      <c r="J261" s="55"/>
      <c r="K261" s="55"/>
      <c r="L261" s="55"/>
      <c r="M261" s="55"/>
      <c r="N261" s="55"/>
      <c r="O261" s="55"/>
    </row>
    <row r="262" spans="2:15" ht="26.25">
      <c r="B262" s="49">
        <v>46280</v>
      </c>
      <c r="C262" s="50">
        <v>5280020369</v>
      </c>
      <c r="D262" s="51" t="s">
        <v>14</v>
      </c>
      <c r="E262" s="52">
        <v>41500</v>
      </c>
      <c r="F262" s="53"/>
      <c r="G262" s="53">
        <f t="shared" si="4"/>
        <v>166145107.66900018</v>
      </c>
      <c r="H262" s="54"/>
      <c r="I262" s="55"/>
      <c r="J262" s="55"/>
      <c r="K262" s="55"/>
      <c r="L262" s="55"/>
      <c r="M262" s="55"/>
      <c r="N262" s="55"/>
      <c r="O262" s="55"/>
    </row>
    <row r="263" spans="2:15" ht="26.25">
      <c r="B263" s="49">
        <v>46280</v>
      </c>
      <c r="C263" s="50">
        <v>5280020372</v>
      </c>
      <c r="D263" s="51" t="s">
        <v>14</v>
      </c>
      <c r="E263" s="52">
        <v>18500</v>
      </c>
      <c r="F263" s="53"/>
      <c r="G263" s="53">
        <f t="shared" si="4"/>
        <v>166163607.66900018</v>
      </c>
      <c r="H263" s="54"/>
      <c r="I263" s="55"/>
      <c r="J263" s="55"/>
      <c r="K263" s="55"/>
      <c r="L263" s="55"/>
      <c r="M263" s="55"/>
      <c r="N263" s="55"/>
      <c r="O263" s="55"/>
    </row>
    <row r="264" spans="2:15" ht="26.25">
      <c r="B264" s="49">
        <v>46280</v>
      </c>
      <c r="C264" s="50">
        <v>2490060405</v>
      </c>
      <c r="D264" s="51" t="s">
        <v>14</v>
      </c>
      <c r="E264" s="52">
        <v>24200</v>
      </c>
      <c r="F264" s="53"/>
      <c r="G264" s="53">
        <f t="shared" si="4"/>
        <v>166187807.66900018</v>
      </c>
      <c r="H264" s="54"/>
      <c r="I264" s="55"/>
      <c r="J264" s="55"/>
      <c r="K264" s="55"/>
      <c r="L264" s="55"/>
      <c r="M264" s="55"/>
      <c r="N264" s="55"/>
      <c r="O264" s="55"/>
    </row>
    <row r="265" spans="2:15" ht="26.25">
      <c r="B265" s="49">
        <v>46280</v>
      </c>
      <c r="C265" s="50">
        <v>430852891</v>
      </c>
      <c r="D265" s="51" t="s">
        <v>14</v>
      </c>
      <c r="E265" s="52">
        <v>15000</v>
      </c>
      <c r="F265" s="53"/>
      <c r="G265" s="53">
        <f t="shared" si="4"/>
        <v>166202807.66900018</v>
      </c>
      <c r="H265" s="54"/>
      <c r="I265" s="55"/>
      <c r="J265" s="55"/>
      <c r="K265" s="55"/>
      <c r="L265" s="55"/>
      <c r="M265" s="55"/>
      <c r="N265" s="55"/>
      <c r="O265" s="55"/>
    </row>
    <row r="266" spans="2:15" ht="26.25">
      <c r="B266" s="49">
        <v>46280</v>
      </c>
      <c r="C266" s="50">
        <v>624296184</v>
      </c>
      <c r="D266" s="51" t="s">
        <v>14</v>
      </c>
      <c r="E266" s="52">
        <v>20000</v>
      </c>
      <c r="F266" s="53"/>
      <c r="G266" s="53">
        <f t="shared" si="4"/>
        <v>166222807.66900018</v>
      </c>
      <c r="H266" s="54"/>
      <c r="I266" s="55"/>
      <c r="J266" s="55"/>
      <c r="K266" s="55"/>
      <c r="L266" s="55"/>
      <c r="M266" s="55"/>
      <c r="N266" s="55"/>
      <c r="O266" s="55"/>
    </row>
    <row r="267" spans="2:15" ht="26.25">
      <c r="B267" s="49">
        <v>46280</v>
      </c>
      <c r="C267" s="50">
        <v>242965172</v>
      </c>
      <c r="D267" s="51" t="s">
        <v>14</v>
      </c>
      <c r="E267" s="52">
        <v>5000</v>
      </c>
      <c r="F267" s="53"/>
      <c r="G267" s="53">
        <f t="shared" si="4"/>
        <v>166227807.66900018</v>
      </c>
      <c r="H267" s="54"/>
      <c r="I267" s="55"/>
      <c r="J267" s="55"/>
      <c r="K267" s="55"/>
      <c r="L267" s="55"/>
      <c r="M267" s="55"/>
      <c r="N267" s="55"/>
      <c r="O267" s="55"/>
    </row>
    <row r="268" spans="2:15" ht="26.25">
      <c r="B268" s="49">
        <v>46280</v>
      </c>
      <c r="C268" s="50">
        <v>430876528</v>
      </c>
      <c r="D268" s="51" t="s">
        <v>14</v>
      </c>
      <c r="E268" s="52">
        <v>11200</v>
      </c>
      <c r="F268" s="53"/>
      <c r="G268" s="53">
        <f t="shared" si="4"/>
        <v>166239007.66900018</v>
      </c>
      <c r="H268" s="54"/>
      <c r="I268" s="55"/>
      <c r="J268" s="55"/>
      <c r="K268" s="55"/>
      <c r="L268" s="55"/>
      <c r="M268" s="55"/>
      <c r="N268" s="55"/>
      <c r="O268" s="55"/>
    </row>
    <row r="269" spans="2:15" ht="47.25">
      <c r="B269" s="49">
        <v>46281</v>
      </c>
      <c r="C269" s="50">
        <v>114554</v>
      </c>
      <c r="D269" s="51" t="s">
        <v>64</v>
      </c>
      <c r="E269" s="52">
        <v>6027020</v>
      </c>
      <c r="F269" s="53"/>
      <c r="G269" s="53">
        <f t="shared" si="4"/>
        <v>172266027.66900018</v>
      </c>
      <c r="H269" s="54"/>
      <c r="I269" s="55"/>
      <c r="J269" s="55"/>
      <c r="K269" s="55"/>
      <c r="L269" s="55"/>
      <c r="M269" s="55"/>
      <c r="N269" s="55"/>
      <c r="O269" s="55"/>
    </row>
    <row r="270" spans="2:15" ht="70.5">
      <c r="B270" s="49">
        <v>46281</v>
      </c>
      <c r="C270" s="50">
        <v>662382</v>
      </c>
      <c r="D270" s="51" t="s">
        <v>13</v>
      </c>
      <c r="E270" s="52">
        <v>825</v>
      </c>
      <c r="F270" s="53"/>
      <c r="G270" s="53">
        <f t="shared" si="4"/>
        <v>172266852.66900018</v>
      </c>
      <c r="H270" s="54"/>
      <c r="I270" s="55"/>
      <c r="J270" s="55"/>
      <c r="K270" s="55"/>
      <c r="L270" s="55"/>
      <c r="M270" s="55"/>
      <c r="N270" s="55"/>
      <c r="O270" s="55"/>
    </row>
    <row r="271" spans="2:15" ht="70.5">
      <c r="B271" s="49">
        <v>46281</v>
      </c>
      <c r="C271" s="50">
        <v>641472</v>
      </c>
      <c r="D271" s="51" t="s">
        <v>13</v>
      </c>
      <c r="E271" s="52">
        <v>825</v>
      </c>
      <c r="F271" s="53"/>
      <c r="G271" s="53">
        <f t="shared" si="4"/>
        <v>172267677.66900018</v>
      </c>
      <c r="H271" s="54"/>
      <c r="I271" s="55"/>
      <c r="J271" s="55"/>
      <c r="K271" s="55"/>
      <c r="L271" s="55"/>
      <c r="M271" s="55"/>
      <c r="N271" s="55"/>
      <c r="O271" s="55"/>
    </row>
    <row r="272" spans="2:15" ht="26.25">
      <c r="B272" s="49">
        <v>46281</v>
      </c>
      <c r="C272" s="50">
        <v>452400470187</v>
      </c>
      <c r="D272" s="51" t="s">
        <v>14</v>
      </c>
      <c r="E272" s="52">
        <v>51410</v>
      </c>
      <c r="F272" s="53"/>
      <c r="G272" s="53">
        <f t="shared" si="4"/>
        <v>172319087.66900018</v>
      </c>
      <c r="H272" s="54"/>
      <c r="I272" s="55"/>
      <c r="J272" s="55"/>
      <c r="K272" s="55"/>
      <c r="L272" s="55"/>
      <c r="M272" s="55"/>
      <c r="N272" s="55"/>
      <c r="O272" s="55"/>
    </row>
    <row r="273" spans="2:15" ht="26.25">
      <c r="B273" s="49">
        <v>46281</v>
      </c>
      <c r="C273" s="50">
        <v>452400548183</v>
      </c>
      <c r="D273" s="51" t="s">
        <v>14</v>
      </c>
      <c r="E273" s="52">
        <v>6300</v>
      </c>
      <c r="F273" s="53"/>
      <c r="G273" s="53">
        <f t="shared" si="4"/>
        <v>172325387.66900018</v>
      </c>
      <c r="H273" s="54"/>
      <c r="I273" s="55"/>
      <c r="J273" s="55"/>
      <c r="K273" s="55"/>
      <c r="L273" s="55"/>
      <c r="M273" s="55"/>
      <c r="N273" s="55"/>
      <c r="O273" s="55"/>
    </row>
    <row r="274" spans="2:15" ht="26.25">
      <c r="B274" s="49">
        <v>46281</v>
      </c>
      <c r="C274" s="50">
        <v>452400545230</v>
      </c>
      <c r="D274" s="51" t="s">
        <v>14</v>
      </c>
      <c r="E274" s="52">
        <v>75000</v>
      </c>
      <c r="F274" s="53"/>
      <c r="G274" s="53">
        <f t="shared" si="4"/>
        <v>172400387.66900018</v>
      </c>
      <c r="H274" s="54"/>
      <c r="I274" s="55"/>
      <c r="J274" s="55"/>
      <c r="K274" s="55"/>
      <c r="L274" s="55"/>
      <c r="M274" s="55"/>
      <c r="N274" s="55"/>
      <c r="O274" s="55"/>
    </row>
    <row r="275" spans="2:15" ht="26.25">
      <c r="B275" s="49">
        <v>46281</v>
      </c>
      <c r="C275" s="50">
        <v>452400545292</v>
      </c>
      <c r="D275" s="51" t="s">
        <v>14</v>
      </c>
      <c r="E275" s="52">
        <v>176100</v>
      </c>
      <c r="F275" s="53"/>
      <c r="G275" s="53">
        <f t="shared" si="4"/>
        <v>172576487.66900018</v>
      </c>
      <c r="H275" s="54"/>
      <c r="I275" s="55"/>
      <c r="J275" s="55"/>
      <c r="K275" s="55"/>
      <c r="L275" s="55"/>
      <c r="M275" s="55"/>
      <c r="N275" s="55"/>
      <c r="O275" s="55"/>
    </row>
    <row r="276" spans="2:15" ht="26.25">
      <c r="B276" s="49">
        <v>46281</v>
      </c>
      <c r="C276" s="50">
        <v>430893274</v>
      </c>
      <c r="D276" s="51" t="s">
        <v>14</v>
      </c>
      <c r="E276" s="52">
        <v>12600</v>
      </c>
      <c r="F276" s="53"/>
      <c r="G276" s="53">
        <f t="shared" si="4"/>
        <v>172589087.66900018</v>
      </c>
      <c r="H276" s="54"/>
      <c r="I276" s="55"/>
      <c r="J276" s="55"/>
      <c r="K276" s="55"/>
      <c r="L276" s="55"/>
      <c r="M276" s="55"/>
      <c r="N276" s="55"/>
      <c r="O276" s="55"/>
    </row>
    <row r="277" spans="2:15" ht="26.25">
      <c r="B277" s="49">
        <v>46281</v>
      </c>
      <c r="C277" s="50">
        <v>452400546995</v>
      </c>
      <c r="D277" s="51" t="s">
        <v>14</v>
      </c>
      <c r="E277" s="52">
        <v>337441</v>
      </c>
      <c r="F277" s="53"/>
      <c r="G277" s="53">
        <f t="shared" ref="G277:G340" si="5">+G276+E277-F277</f>
        <v>172926528.66900018</v>
      </c>
      <c r="H277" s="54"/>
      <c r="I277" s="55"/>
      <c r="J277" s="55"/>
      <c r="K277" s="55"/>
      <c r="L277" s="55"/>
      <c r="M277" s="55"/>
      <c r="N277" s="55"/>
      <c r="O277" s="55"/>
    </row>
    <row r="278" spans="2:15" ht="26.25">
      <c r="B278" s="49">
        <v>46281</v>
      </c>
      <c r="C278" s="50">
        <v>2960070196</v>
      </c>
      <c r="D278" s="51" t="s">
        <v>14</v>
      </c>
      <c r="E278" s="52">
        <v>6000</v>
      </c>
      <c r="F278" s="53"/>
      <c r="G278" s="53">
        <f t="shared" si="5"/>
        <v>172932528.66900018</v>
      </c>
      <c r="H278" s="54"/>
      <c r="I278" s="55"/>
      <c r="J278" s="55"/>
      <c r="K278" s="55"/>
      <c r="L278" s="55"/>
      <c r="M278" s="55"/>
      <c r="N278" s="55"/>
      <c r="O278" s="55"/>
    </row>
    <row r="279" spans="2:15" ht="26.25">
      <c r="B279" s="49">
        <v>46281</v>
      </c>
      <c r="C279" s="50">
        <v>430900429</v>
      </c>
      <c r="D279" s="51" t="s">
        <v>14</v>
      </c>
      <c r="E279" s="52">
        <v>3500</v>
      </c>
      <c r="F279" s="53"/>
      <c r="G279" s="53">
        <f t="shared" si="5"/>
        <v>172936028.66900018</v>
      </c>
      <c r="H279" s="54"/>
      <c r="I279" s="55"/>
      <c r="J279" s="55"/>
      <c r="K279" s="55"/>
      <c r="L279" s="55"/>
      <c r="M279" s="55"/>
      <c r="N279" s="55"/>
      <c r="O279" s="55"/>
    </row>
    <row r="280" spans="2:15" ht="26.25">
      <c r="B280" s="49">
        <v>46281</v>
      </c>
      <c r="C280" s="50">
        <v>430901489</v>
      </c>
      <c r="D280" s="51" t="s">
        <v>14</v>
      </c>
      <c r="E280" s="52">
        <v>18200</v>
      </c>
      <c r="F280" s="53"/>
      <c r="G280" s="53">
        <f t="shared" si="5"/>
        <v>172954228.66900018</v>
      </c>
      <c r="H280" s="54"/>
      <c r="I280" s="55"/>
      <c r="J280" s="55"/>
      <c r="K280" s="55"/>
      <c r="L280" s="55"/>
      <c r="M280" s="55"/>
      <c r="N280" s="55"/>
      <c r="O280" s="55"/>
    </row>
    <row r="281" spans="2:15" ht="26.25">
      <c r="B281" s="49">
        <v>46281</v>
      </c>
      <c r="C281" s="50">
        <v>452400360282</v>
      </c>
      <c r="D281" s="51" t="s">
        <v>14</v>
      </c>
      <c r="E281" s="52">
        <v>189400</v>
      </c>
      <c r="F281" s="53"/>
      <c r="G281" s="53">
        <f t="shared" si="5"/>
        <v>173143628.66900018</v>
      </c>
      <c r="H281" s="54"/>
      <c r="I281" s="55"/>
      <c r="J281" s="55"/>
      <c r="K281" s="55"/>
      <c r="L281" s="55"/>
      <c r="M281" s="55"/>
      <c r="N281" s="55"/>
      <c r="O281" s="55"/>
    </row>
    <row r="282" spans="2:15" ht="26.25">
      <c r="B282" s="49">
        <v>46281</v>
      </c>
      <c r="C282" s="50">
        <v>430904199</v>
      </c>
      <c r="D282" s="51" t="s">
        <v>14</v>
      </c>
      <c r="E282" s="52">
        <v>4200</v>
      </c>
      <c r="F282" s="53"/>
      <c r="G282" s="53">
        <f t="shared" si="5"/>
        <v>173147828.66900018</v>
      </c>
      <c r="H282" s="54"/>
      <c r="I282" s="55"/>
      <c r="J282" s="55"/>
      <c r="K282" s="55"/>
      <c r="L282" s="55"/>
      <c r="M282" s="55"/>
      <c r="N282" s="55"/>
      <c r="O282" s="55"/>
    </row>
    <row r="283" spans="2:15" ht="26.25">
      <c r="B283" s="49">
        <v>46281</v>
      </c>
      <c r="C283" s="50">
        <v>430907906</v>
      </c>
      <c r="D283" s="51" t="s">
        <v>14</v>
      </c>
      <c r="E283" s="52">
        <v>54900</v>
      </c>
      <c r="F283" s="53"/>
      <c r="G283" s="53">
        <f t="shared" si="5"/>
        <v>173202728.66900018</v>
      </c>
      <c r="H283" s="54"/>
      <c r="I283" s="55"/>
      <c r="J283" s="55"/>
      <c r="K283" s="55"/>
      <c r="L283" s="55"/>
      <c r="M283" s="55"/>
      <c r="N283" s="55"/>
      <c r="O283" s="55"/>
    </row>
    <row r="284" spans="2:15" ht="26.25">
      <c r="B284" s="49">
        <v>46281</v>
      </c>
      <c r="C284" s="50">
        <v>430911021</v>
      </c>
      <c r="D284" s="51" t="s">
        <v>14</v>
      </c>
      <c r="E284" s="52">
        <v>8000</v>
      </c>
      <c r="F284" s="53"/>
      <c r="G284" s="53">
        <f t="shared" si="5"/>
        <v>173210728.66900018</v>
      </c>
      <c r="H284" s="54"/>
      <c r="I284" s="55"/>
      <c r="J284" s="55"/>
      <c r="K284" s="55"/>
      <c r="L284" s="55"/>
      <c r="M284" s="55"/>
      <c r="N284" s="55"/>
      <c r="O284" s="55"/>
    </row>
    <row r="285" spans="2:15" ht="26.25">
      <c r="B285" s="49">
        <v>46281</v>
      </c>
      <c r="C285" s="50">
        <v>1620060127</v>
      </c>
      <c r="D285" s="51" t="s">
        <v>14</v>
      </c>
      <c r="E285" s="52">
        <v>8000</v>
      </c>
      <c r="F285" s="53"/>
      <c r="G285" s="53">
        <f t="shared" si="5"/>
        <v>173218728.66900018</v>
      </c>
      <c r="H285" s="54"/>
      <c r="I285" s="55"/>
      <c r="J285" s="55"/>
      <c r="K285" s="55"/>
      <c r="L285" s="55"/>
      <c r="M285" s="55"/>
      <c r="N285" s="55"/>
      <c r="O285" s="55"/>
    </row>
    <row r="286" spans="2:15" ht="26.25">
      <c r="B286" s="49">
        <v>46281</v>
      </c>
      <c r="C286" s="50">
        <v>5280020260</v>
      </c>
      <c r="D286" s="51" t="s">
        <v>14</v>
      </c>
      <c r="E286" s="52">
        <v>39600</v>
      </c>
      <c r="F286" s="53"/>
      <c r="G286" s="53">
        <f t="shared" si="5"/>
        <v>173258328.66900018</v>
      </c>
      <c r="H286" s="54"/>
      <c r="I286" s="55"/>
      <c r="J286" s="55"/>
      <c r="K286" s="55"/>
      <c r="L286" s="55"/>
      <c r="M286" s="55"/>
      <c r="N286" s="55"/>
      <c r="O286" s="55"/>
    </row>
    <row r="287" spans="2:15" ht="26.25">
      <c r="B287" s="49">
        <v>46281</v>
      </c>
      <c r="C287" s="50">
        <v>5280020263</v>
      </c>
      <c r="D287" s="51" t="s">
        <v>14</v>
      </c>
      <c r="E287" s="52">
        <v>12000</v>
      </c>
      <c r="F287" s="53"/>
      <c r="G287" s="53">
        <f t="shared" si="5"/>
        <v>173270328.66900018</v>
      </c>
      <c r="H287" s="54"/>
      <c r="I287" s="55"/>
      <c r="J287" s="55"/>
      <c r="K287" s="55"/>
      <c r="L287" s="55"/>
      <c r="M287" s="55"/>
      <c r="N287" s="55"/>
      <c r="O287" s="55"/>
    </row>
    <row r="288" spans="2:15" ht="26.25">
      <c r="B288" s="49">
        <v>46281</v>
      </c>
      <c r="C288" s="50">
        <v>452400430006</v>
      </c>
      <c r="D288" s="51" t="s">
        <v>14</v>
      </c>
      <c r="E288" s="52">
        <v>310</v>
      </c>
      <c r="F288" s="53"/>
      <c r="G288" s="53">
        <f t="shared" si="5"/>
        <v>173270638.66900018</v>
      </c>
      <c r="H288" s="54"/>
      <c r="I288" s="55"/>
      <c r="J288" s="55"/>
      <c r="K288" s="55"/>
      <c r="L288" s="55"/>
      <c r="M288" s="55"/>
      <c r="N288" s="55"/>
      <c r="O288" s="55"/>
    </row>
    <row r="289" spans="2:15" ht="26.25">
      <c r="B289" s="49">
        <v>46281</v>
      </c>
      <c r="C289" s="50">
        <v>242971140</v>
      </c>
      <c r="D289" s="51" t="s">
        <v>14</v>
      </c>
      <c r="E289" s="52">
        <v>5600</v>
      </c>
      <c r="F289" s="53"/>
      <c r="G289" s="53">
        <f t="shared" si="5"/>
        <v>173276238.66900018</v>
      </c>
      <c r="H289" s="54"/>
      <c r="I289" s="55"/>
      <c r="J289" s="55"/>
      <c r="K289" s="55"/>
      <c r="L289" s="55"/>
      <c r="M289" s="55"/>
      <c r="N289" s="55"/>
      <c r="O289" s="55"/>
    </row>
    <row r="290" spans="2:15" ht="26.25">
      <c r="B290" s="49">
        <v>46281</v>
      </c>
      <c r="C290" s="50">
        <v>452400540952</v>
      </c>
      <c r="D290" s="51" t="s">
        <v>14</v>
      </c>
      <c r="E290" s="52">
        <v>200</v>
      </c>
      <c r="F290" s="53"/>
      <c r="G290" s="53">
        <f t="shared" si="5"/>
        <v>173276438.66900018</v>
      </c>
      <c r="H290" s="54"/>
      <c r="I290" s="55"/>
      <c r="J290" s="55"/>
      <c r="K290" s="55"/>
      <c r="L290" s="55"/>
      <c r="M290" s="55"/>
      <c r="N290" s="55"/>
      <c r="O290" s="55"/>
    </row>
    <row r="291" spans="2:15" ht="26.25">
      <c r="B291" s="49">
        <v>46281</v>
      </c>
      <c r="C291" s="50">
        <v>430920663</v>
      </c>
      <c r="D291" s="51" t="s">
        <v>14</v>
      </c>
      <c r="E291" s="52">
        <v>8400</v>
      </c>
      <c r="F291" s="53"/>
      <c r="G291" s="53">
        <f t="shared" si="5"/>
        <v>173284838.66900018</v>
      </c>
      <c r="H291" s="54"/>
      <c r="I291" s="55"/>
      <c r="J291" s="55"/>
      <c r="K291" s="55"/>
      <c r="L291" s="55"/>
      <c r="M291" s="55"/>
      <c r="N291" s="55"/>
      <c r="O291" s="55"/>
    </row>
    <row r="292" spans="2:15" ht="26.25">
      <c r="B292" s="49">
        <v>46281</v>
      </c>
      <c r="C292" s="50">
        <v>5770030467</v>
      </c>
      <c r="D292" s="51" t="s">
        <v>14</v>
      </c>
      <c r="E292" s="52">
        <v>60000</v>
      </c>
      <c r="F292" s="53"/>
      <c r="G292" s="53">
        <f t="shared" si="5"/>
        <v>173344838.66900018</v>
      </c>
      <c r="H292" s="54"/>
      <c r="I292" s="55"/>
      <c r="J292" s="55"/>
      <c r="K292" s="55"/>
      <c r="L292" s="55"/>
      <c r="M292" s="55"/>
      <c r="N292" s="55"/>
      <c r="O292" s="55"/>
    </row>
    <row r="293" spans="2:15" ht="26.25">
      <c r="B293" s="49">
        <v>46281</v>
      </c>
      <c r="C293" s="50">
        <v>430929391</v>
      </c>
      <c r="D293" s="51" t="s">
        <v>14</v>
      </c>
      <c r="E293" s="52">
        <v>15000</v>
      </c>
      <c r="F293" s="53"/>
      <c r="G293" s="53">
        <f t="shared" si="5"/>
        <v>173359838.66900018</v>
      </c>
      <c r="H293" s="54"/>
      <c r="I293" s="55"/>
      <c r="J293" s="55"/>
      <c r="K293" s="55"/>
      <c r="L293" s="55"/>
      <c r="M293" s="55"/>
      <c r="N293" s="55"/>
      <c r="O293" s="55"/>
    </row>
    <row r="294" spans="2:15" ht="140.25">
      <c r="B294" s="49">
        <v>46282</v>
      </c>
      <c r="C294" s="50" t="s">
        <v>65</v>
      </c>
      <c r="D294" s="51" t="s">
        <v>66</v>
      </c>
      <c r="E294" s="52"/>
      <c r="F294" s="53">
        <v>1199942</v>
      </c>
      <c r="G294" s="53">
        <f t="shared" si="5"/>
        <v>172159896.66900018</v>
      </c>
      <c r="H294" s="54"/>
      <c r="I294" s="55"/>
      <c r="J294" s="55"/>
      <c r="K294" s="55"/>
      <c r="L294" s="55"/>
      <c r="M294" s="55"/>
      <c r="N294" s="55"/>
      <c r="O294" s="55"/>
    </row>
    <row r="295" spans="2:15" ht="47.25">
      <c r="B295" s="49">
        <v>46282</v>
      </c>
      <c r="C295" s="50">
        <v>452400540927</v>
      </c>
      <c r="D295" s="51" t="s">
        <v>63</v>
      </c>
      <c r="E295" s="52">
        <v>44000</v>
      </c>
      <c r="F295" s="53"/>
      <c r="G295" s="53">
        <f t="shared" si="5"/>
        <v>172203896.66900018</v>
      </c>
      <c r="H295" s="54"/>
      <c r="I295" s="55"/>
      <c r="J295" s="55"/>
      <c r="K295" s="55"/>
      <c r="L295" s="55"/>
      <c r="M295" s="55"/>
      <c r="N295" s="55"/>
      <c r="O295" s="55"/>
    </row>
    <row r="296" spans="2:15" ht="47.25">
      <c r="B296" s="49">
        <v>46282</v>
      </c>
      <c r="C296" s="50">
        <v>114705</v>
      </c>
      <c r="D296" s="51" t="s">
        <v>67</v>
      </c>
      <c r="E296" s="52">
        <v>14205815.35</v>
      </c>
      <c r="F296" s="53"/>
      <c r="G296" s="53">
        <f t="shared" si="5"/>
        <v>186409712.01900017</v>
      </c>
      <c r="H296" s="54"/>
      <c r="I296" s="55"/>
      <c r="J296" s="55"/>
      <c r="K296" s="55"/>
      <c r="L296" s="55"/>
      <c r="M296" s="55"/>
      <c r="N296" s="55"/>
      <c r="O296" s="55"/>
    </row>
    <row r="297" spans="2:15" ht="70.5">
      <c r="B297" s="49">
        <v>46282</v>
      </c>
      <c r="C297" s="50">
        <v>7921</v>
      </c>
      <c r="D297" s="51" t="s">
        <v>13</v>
      </c>
      <c r="E297" s="52">
        <v>1275</v>
      </c>
      <c r="F297" s="53"/>
      <c r="G297" s="53">
        <f t="shared" si="5"/>
        <v>186410987.01900017</v>
      </c>
      <c r="H297" s="54"/>
      <c r="I297" s="55"/>
      <c r="J297" s="55"/>
      <c r="K297" s="55"/>
      <c r="L297" s="55"/>
      <c r="M297" s="55"/>
      <c r="N297" s="55"/>
      <c r="O297" s="55"/>
    </row>
    <row r="298" spans="2:15" ht="70.5">
      <c r="B298" s="49">
        <v>46282</v>
      </c>
      <c r="C298" s="50">
        <v>579911</v>
      </c>
      <c r="D298" s="51" t="s">
        <v>13</v>
      </c>
      <c r="E298" s="52">
        <v>600</v>
      </c>
      <c r="F298" s="53"/>
      <c r="G298" s="53">
        <f t="shared" si="5"/>
        <v>186411587.01900017</v>
      </c>
      <c r="H298" s="54"/>
      <c r="I298" s="55"/>
      <c r="J298" s="55"/>
      <c r="K298" s="55"/>
      <c r="L298" s="55"/>
      <c r="M298" s="55"/>
      <c r="N298" s="55"/>
      <c r="O298" s="55"/>
    </row>
    <row r="299" spans="2:15" ht="26.25">
      <c r="B299" s="49">
        <v>46282</v>
      </c>
      <c r="C299" s="50">
        <v>3540050045</v>
      </c>
      <c r="D299" s="51" t="s">
        <v>14</v>
      </c>
      <c r="E299" s="52">
        <v>1000</v>
      </c>
      <c r="F299" s="53"/>
      <c r="G299" s="53">
        <f t="shared" si="5"/>
        <v>186412587.01900017</v>
      </c>
      <c r="H299" s="54"/>
      <c r="I299" s="55"/>
      <c r="J299" s="55"/>
      <c r="K299" s="55"/>
      <c r="L299" s="55"/>
      <c r="M299" s="55"/>
      <c r="N299" s="55"/>
      <c r="O299" s="55"/>
    </row>
    <row r="300" spans="2:15" ht="26.25">
      <c r="B300" s="49">
        <v>46282</v>
      </c>
      <c r="C300" s="50">
        <v>242976343</v>
      </c>
      <c r="D300" s="51" t="s">
        <v>14</v>
      </c>
      <c r="E300" s="52">
        <v>3850</v>
      </c>
      <c r="F300" s="53"/>
      <c r="G300" s="53">
        <f t="shared" si="5"/>
        <v>186416437.01900017</v>
      </c>
      <c r="H300" s="54"/>
      <c r="I300" s="55"/>
      <c r="J300" s="55"/>
      <c r="K300" s="55"/>
      <c r="L300" s="55"/>
      <c r="M300" s="55"/>
      <c r="N300" s="55"/>
      <c r="O300" s="55"/>
    </row>
    <row r="301" spans="2:15" ht="26.25">
      <c r="B301" s="49">
        <v>46282</v>
      </c>
      <c r="C301" s="50">
        <v>452400541494</v>
      </c>
      <c r="D301" s="51" t="s">
        <v>14</v>
      </c>
      <c r="E301" s="52">
        <v>288000</v>
      </c>
      <c r="F301" s="53"/>
      <c r="G301" s="53">
        <f t="shared" si="5"/>
        <v>186704437.01900017</v>
      </c>
      <c r="H301" s="54"/>
      <c r="I301" s="55"/>
      <c r="J301" s="55"/>
      <c r="K301" s="55"/>
      <c r="L301" s="55"/>
      <c r="M301" s="55"/>
      <c r="N301" s="55"/>
      <c r="O301" s="55"/>
    </row>
    <row r="302" spans="2:15" ht="26.25">
      <c r="B302" s="49">
        <v>46282</v>
      </c>
      <c r="C302" s="50">
        <v>452400541933</v>
      </c>
      <c r="D302" s="51" t="s">
        <v>14</v>
      </c>
      <c r="E302" s="52">
        <v>7000</v>
      </c>
      <c r="F302" s="53"/>
      <c r="G302" s="53">
        <f t="shared" si="5"/>
        <v>186711437.01900017</v>
      </c>
      <c r="H302" s="54"/>
      <c r="I302" s="55"/>
      <c r="J302" s="55"/>
      <c r="K302" s="55"/>
      <c r="L302" s="55"/>
      <c r="M302" s="55"/>
      <c r="N302" s="55"/>
      <c r="O302" s="55"/>
    </row>
    <row r="303" spans="2:15" ht="26.25">
      <c r="B303" s="49">
        <v>46282</v>
      </c>
      <c r="C303" s="50">
        <v>452400542309</v>
      </c>
      <c r="D303" s="51" t="s">
        <v>14</v>
      </c>
      <c r="E303" s="52">
        <v>300</v>
      </c>
      <c r="F303" s="53"/>
      <c r="G303" s="53">
        <f t="shared" si="5"/>
        <v>186711737.01900017</v>
      </c>
      <c r="H303" s="54"/>
      <c r="I303" s="55"/>
      <c r="J303" s="55"/>
      <c r="K303" s="55"/>
      <c r="L303" s="55"/>
      <c r="M303" s="55"/>
      <c r="N303" s="55"/>
      <c r="O303" s="55"/>
    </row>
    <row r="304" spans="2:15" ht="26.25">
      <c r="B304" s="49">
        <v>46282</v>
      </c>
      <c r="C304" s="50">
        <v>452400543815</v>
      </c>
      <c r="D304" s="51" t="s">
        <v>14</v>
      </c>
      <c r="E304" s="52">
        <v>3600</v>
      </c>
      <c r="F304" s="53"/>
      <c r="G304" s="53">
        <f t="shared" si="5"/>
        <v>186715337.01900017</v>
      </c>
      <c r="H304" s="54"/>
      <c r="I304" s="55"/>
      <c r="J304" s="55"/>
      <c r="K304" s="55"/>
      <c r="L304" s="55"/>
      <c r="M304" s="55"/>
      <c r="N304" s="55"/>
      <c r="O304" s="55"/>
    </row>
    <row r="305" spans="2:15" ht="26.25">
      <c r="B305" s="49">
        <v>46282</v>
      </c>
      <c r="C305" s="50">
        <v>430967427</v>
      </c>
      <c r="D305" s="51" t="s">
        <v>14</v>
      </c>
      <c r="E305" s="52">
        <v>1000</v>
      </c>
      <c r="F305" s="53"/>
      <c r="G305" s="53">
        <f t="shared" si="5"/>
        <v>186716337.01900017</v>
      </c>
      <c r="H305" s="54"/>
      <c r="I305" s="55"/>
      <c r="J305" s="55"/>
      <c r="K305" s="55"/>
      <c r="L305" s="55"/>
      <c r="M305" s="55"/>
      <c r="N305" s="55"/>
      <c r="O305" s="55"/>
    </row>
    <row r="306" spans="2:15" ht="26.25">
      <c r="B306" s="49">
        <v>46282</v>
      </c>
      <c r="C306" s="50">
        <v>430967514</v>
      </c>
      <c r="D306" s="51" t="s">
        <v>14</v>
      </c>
      <c r="E306" s="52">
        <v>1000</v>
      </c>
      <c r="F306" s="53"/>
      <c r="G306" s="53">
        <f t="shared" si="5"/>
        <v>186717337.01900017</v>
      </c>
      <c r="H306" s="54"/>
      <c r="I306" s="55"/>
      <c r="J306" s="55"/>
      <c r="K306" s="55"/>
      <c r="L306" s="55"/>
      <c r="M306" s="55"/>
      <c r="N306" s="55"/>
      <c r="O306" s="55"/>
    </row>
    <row r="307" spans="2:15" ht="26.25">
      <c r="B307" s="49">
        <v>46282</v>
      </c>
      <c r="C307" s="50">
        <v>430973773</v>
      </c>
      <c r="D307" s="51" t="s">
        <v>14</v>
      </c>
      <c r="E307" s="52">
        <v>3500</v>
      </c>
      <c r="F307" s="53"/>
      <c r="G307" s="53">
        <f t="shared" si="5"/>
        <v>186720837.01900017</v>
      </c>
      <c r="H307" s="54"/>
      <c r="I307" s="55"/>
      <c r="J307" s="55"/>
      <c r="K307" s="55"/>
      <c r="L307" s="55"/>
      <c r="M307" s="55"/>
      <c r="N307" s="55"/>
      <c r="O307" s="55"/>
    </row>
    <row r="308" spans="2:15" ht="26.25">
      <c r="B308" s="49">
        <v>46282</v>
      </c>
      <c r="C308" s="50">
        <v>452400430006</v>
      </c>
      <c r="D308" s="51" t="s">
        <v>14</v>
      </c>
      <c r="E308" s="52">
        <v>15000</v>
      </c>
      <c r="F308" s="53"/>
      <c r="G308" s="53">
        <f t="shared" si="5"/>
        <v>186735837.01900017</v>
      </c>
      <c r="H308" s="54"/>
      <c r="I308" s="55"/>
      <c r="J308" s="55"/>
      <c r="K308" s="55"/>
      <c r="L308" s="55"/>
      <c r="M308" s="55"/>
      <c r="N308" s="55"/>
      <c r="O308" s="55"/>
    </row>
    <row r="309" spans="2:15" ht="26.25">
      <c r="B309" s="49">
        <v>46282</v>
      </c>
      <c r="C309" s="50">
        <v>430979529</v>
      </c>
      <c r="D309" s="51" t="s">
        <v>14</v>
      </c>
      <c r="E309" s="52">
        <v>14000</v>
      </c>
      <c r="F309" s="53"/>
      <c r="G309" s="53">
        <f t="shared" si="5"/>
        <v>186749837.01900017</v>
      </c>
      <c r="H309" s="54"/>
      <c r="I309" s="55"/>
      <c r="J309" s="55"/>
      <c r="K309" s="55"/>
      <c r="L309" s="55"/>
      <c r="M309" s="55"/>
      <c r="N309" s="55"/>
      <c r="O309" s="55"/>
    </row>
    <row r="310" spans="2:15" ht="26.25">
      <c r="B310" s="49">
        <v>46282</v>
      </c>
      <c r="C310" s="50">
        <v>1690070283</v>
      </c>
      <c r="D310" s="51" t="s">
        <v>14</v>
      </c>
      <c r="E310" s="52">
        <v>5000</v>
      </c>
      <c r="F310" s="53"/>
      <c r="G310" s="53">
        <f t="shared" si="5"/>
        <v>186754837.01900017</v>
      </c>
      <c r="H310" s="54"/>
      <c r="I310" s="55"/>
      <c r="J310" s="55"/>
      <c r="K310" s="55"/>
      <c r="L310" s="55"/>
      <c r="M310" s="55"/>
      <c r="N310" s="55"/>
      <c r="O310" s="55"/>
    </row>
    <row r="311" spans="2:15" ht="26.25">
      <c r="B311" s="49">
        <v>46282</v>
      </c>
      <c r="C311" s="50">
        <v>452400546586</v>
      </c>
      <c r="D311" s="51" t="s">
        <v>14</v>
      </c>
      <c r="E311" s="52">
        <v>66000</v>
      </c>
      <c r="F311" s="53"/>
      <c r="G311" s="53">
        <f t="shared" si="5"/>
        <v>186820837.01900017</v>
      </c>
      <c r="H311" s="54"/>
      <c r="I311" s="55"/>
      <c r="J311" s="55"/>
      <c r="K311" s="55"/>
      <c r="L311" s="55"/>
      <c r="M311" s="55"/>
      <c r="N311" s="55"/>
      <c r="O311" s="55"/>
    </row>
    <row r="312" spans="2:15" ht="26.25">
      <c r="B312" s="49">
        <v>46282</v>
      </c>
      <c r="C312" s="50">
        <v>452400543442</v>
      </c>
      <c r="D312" s="51" t="s">
        <v>14</v>
      </c>
      <c r="E312" s="52">
        <v>115545</v>
      </c>
      <c r="F312" s="53"/>
      <c r="G312" s="53">
        <f t="shared" si="5"/>
        <v>186936382.01900017</v>
      </c>
      <c r="H312" s="54"/>
      <c r="I312" s="55"/>
      <c r="J312" s="55"/>
      <c r="K312" s="55"/>
      <c r="L312" s="55"/>
      <c r="M312" s="55"/>
      <c r="N312" s="55"/>
      <c r="O312" s="55"/>
    </row>
    <row r="313" spans="2:15" ht="26.25">
      <c r="B313" s="49">
        <v>46282</v>
      </c>
      <c r="C313" s="50">
        <v>452400548095</v>
      </c>
      <c r="D313" s="51" t="s">
        <v>14</v>
      </c>
      <c r="E313" s="52">
        <v>1420</v>
      </c>
      <c r="F313" s="53"/>
      <c r="G313" s="53">
        <f t="shared" si="5"/>
        <v>186937802.01900017</v>
      </c>
      <c r="H313" s="54"/>
      <c r="I313" s="55"/>
      <c r="J313" s="55"/>
      <c r="K313" s="55"/>
      <c r="L313" s="55"/>
      <c r="M313" s="55"/>
      <c r="N313" s="55"/>
      <c r="O313" s="55"/>
    </row>
    <row r="314" spans="2:15" ht="26.25">
      <c r="B314" s="49">
        <v>46282</v>
      </c>
      <c r="C314" s="50">
        <v>5770030356</v>
      </c>
      <c r="D314" s="51" t="s">
        <v>14</v>
      </c>
      <c r="E314" s="52">
        <v>76200</v>
      </c>
      <c r="F314" s="53"/>
      <c r="G314" s="53">
        <f t="shared" si="5"/>
        <v>187014002.01900017</v>
      </c>
      <c r="H314" s="54"/>
      <c r="I314" s="55"/>
      <c r="J314" s="55"/>
      <c r="K314" s="55"/>
      <c r="L314" s="55"/>
      <c r="M314" s="55"/>
      <c r="N314" s="55"/>
      <c r="O314" s="55"/>
    </row>
    <row r="315" spans="2:15" ht="26.25">
      <c r="B315" s="49">
        <v>46282</v>
      </c>
      <c r="C315" s="50">
        <v>5770030359</v>
      </c>
      <c r="D315" s="51" t="s">
        <v>14</v>
      </c>
      <c r="E315" s="52">
        <v>15000</v>
      </c>
      <c r="F315" s="53"/>
      <c r="G315" s="53">
        <f t="shared" si="5"/>
        <v>187029002.01900017</v>
      </c>
      <c r="H315" s="54"/>
      <c r="I315" s="55"/>
      <c r="J315" s="55"/>
      <c r="K315" s="55"/>
      <c r="L315" s="55"/>
      <c r="M315" s="55"/>
      <c r="N315" s="55"/>
      <c r="O315" s="55"/>
    </row>
    <row r="316" spans="2:15" ht="26.25">
      <c r="B316" s="49">
        <v>46282</v>
      </c>
      <c r="C316" s="50">
        <v>242980063</v>
      </c>
      <c r="D316" s="51" t="s">
        <v>14</v>
      </c>
      <c r="E316" s="52">
        <v>3600</v>
      </c>
      <c r="F316" s="53"/>
      <c r="G316" s="53">
        <f t="shared" si="5"/>
        <v>187032602.01900017</v>
      </c>
      <c r="H316" s="54"/>
      <c r="I316" s="55"/>
      <c r="J316" s="55"/>
      <c r="K316" s="55"/>
      <c r="L316" s="55"/>
      <c r="M316" s="55"/>
      <c r="N316" s="55"/>
      <c r="O316" s="55"/>
    </row>
    <row r="317" spans="2:15" ht="26.25">
      <c r="B317" s="49">
        <v>46282</v>
      </c>
      <c r="C317" s="50">
        <v>6400080228</v>
      </c>
      <c r="D317" s="51" t="s">
        <v>14</v>
      </c>
      <c r="E317" s="52">
        <v>9000</v>
      </c>
      <c r="F317" s="53"/>
      <c r="G317" s="53">
        <f t="shared" si="5"/>
        <v>187041602.01900017</v>
      </c>
      <c r="H317" s="54"/>
      <c r="I317" s="55"/>
      <c r="J317" s="55"/>
      <c r="K317" s="55"/>
      <c r="L317" s="55"/>
      <c r="M317" s="55"/>
      <c r="N317" s="55"/>
      <c r="O317" s="55"/>
    </row>
    <row r="318" spans="2:15" ht="70.5">
      <c r="B318" s="49">
        <v>46283</v>
      </c>
      <c r="C318" s="50">
        <v>73940</v>
      </c>
      <c r="D318" s="51" t="s">
        <v>13</v>
      </c>
      <c r="E318" s="52">
        <v>600</v>
      </c>
      <c r="F318" s="53"/>
      <c r="G318" s="53">
        <f t="shared" si="5"/>
        <v>187042202.01900017</v>
      </c>
      <c r="H318" s="54"/>
      <c r="I318" s="55"/>
      <c r="J318" s="55"/>
      <c r="K318" s="55"/>
      <c r="L318" s="55"/>
      <c r="M318" s="55"/>
      <c r="N318" s="55"/>
      <c r="O318" s="55"/>
    </row>
    <row r="319" spans="2:15" ht="26.25">
      <c r="B319" s="49">
        <v>46283</v>
      </c>
      <c r="C319" s="50">
        <v>452400470191</v>
      </c>
      <c r="D319" s="51" t="s">
        <v>14</v>
      </c>
      <c r="E319" s="52">
        <v>51701</v>
      </c>
      <c r="F319" s="53"/>
      <c r="G319" s="53">
        <f t="shared" si="5"/>
        <v>187093903.01900017</v>
      </c>
      <c r="H319" s="54"/>
      <c r="I319" s="55"/>
      <c r="J319" s="55"/>
      <c r="K319" s="55"/>
      <c r="L319" s="55"/>
      <c r="M319" s="55"/>
      <c r="N319" s="55"/>
      <c r="O319" s="55"/>
    </row>
    <row r="320" spans="2:15" ht="26.25">
      <c r="B320" s="49">
        <v>46283</v>
      </c>
      <c r="C320" s="50">
        <v>242984074</v>
      </c>
      <c r="D320" s="51" t="s">
        <v>14</v>
      </c>
      <c r="E320" s="52">
        <v>8400</v>
      </c>
      <c r="F320" s="53"/>
      <c r="G320" s="53">
        <f t="shared" si="5"/>
        <v>187102303.01900017</v>
      </c>
      <c r="H320" s="54"/>
      <c r="I320" s="55"/>
      <c r="J320" s="55"/>
      <c r="K320" s="55"/>
      <c r="L320" s="55"/>
      <c r="M320" s="55"/>
      <c r="N320" s="55"/>
      <c r="O320" s="55"/>
    </row>
    <row r="321" spans="2:15" ht="26.25">
      <c r="B321" s="49">
        <v>46283</v>
      </c>
      <c r="C321" s="50">
        <v>242984301</v>
      </c>
      <c r="D321" s="51" t="s">
        <v>14</v>
      </c>
      <c r="E321" s="52">
        <v>5000</v>
      </c>
      <c r="F321" s="53"/>
      <c r="G321" s="53">
        <f t="shared" si="5"/>
        <v>187107303.01900017</v>
      </c>
      <c r="H321" s="54"/>
      <c r="I321" s="55"/>
      <c r="J321" s="55"/>
      <c r="K321" s="55"/>
      <c r="L321" s="55"/>
      <c r="M321" s="55"/>
      <c r="N321" s="55"/>
      <c r="O321" s="55"/>
    </row>
    <row r="322" spans="2:15" ht="26.25">
      <c r="B322" s="49">
        <v>46283</v>
      </c>
      <c r="C322" s="50">
        <v>431031415</v>
      </c>
      <c r="D322" s="51" t="s">
        <v>14</v>
      </c>
      <c r="E322" s="52">
        <v>5000</v>
      </c>
      <c r="F322" s="53"/>
      <c r="G322" s="53">
        <f t="shared" si="5"/>
        <v>187112303.01900017</v>
      </c>
      <c r="H322" s="54"/>
      <c r="I322" s="55"/>
      <c r="J322" s="55"/>
      <c r="K322" s="55"/>
      <c r="L322" s="55"/>
      <c r="M322" s="55"/>
      <c r="N322" s="55"/>
      <c r="O322" s="55"/>
    </row>
    <row r="323" spans="2:15" ht="26.25">
      <c r="B323" s="49">
        <v>46283</v>
      </c>
      <c r="C323" s="50">
        <v>431040265</v>
      </c>
      <c r="D323" s="51" t="s">
        <v>14</v>
      </c>
      <c r="E323" s="52">
        <v>41000</v>
      </c>
      <c r="F323" s="53"/>
      <c r="G323" s="53">
        <f t="shared" si="5"/>
        <v>187153303.01900017</v>
      </c>
      <c r="H323" s="54"/>
      <c r="I323" s="55"/>
      <c r="J323" s="55"/>
      <c r="K323" s="55"/>
      <c r="L323" s="55"/>
      <c r="M323" s="55"/>
      <c r="N323" s="55"/>
      <c r="O323" s="55"/>
    </row>
    <row r="324" spans="2:15" ht="26.25">
      <c r="B324" s="49">
        <v>46283</v>
      </c>
      <c r="C324" s="50">
        <v>452400430006</v>
      </c>
      <c r="D324" s="51" t="s">
        <v>14</v>
      </c>
      <c r="E324" s="52">
        <v>16275</v>
      </c>
      <c r="F324" s="53"/>
      <c r="G324" s="53">
        <f t="shared" si="5"/>
        <v>187169578.01900017</v>
      </c>
      <c r="H324" s="54"/>
      <c r="I324" s="55"/>
      <c r="J324" s="55"/>
      <c r="K324" s="55"/>
      <c r="L324" s="55"/>
      <c r="M324" s="55"/>
      <c r="N324" s="55"/>
      <c r="O324" s="55"/>
    </row>
    <row r="325" spans="2:15" ht="26.25">
      <c r="B325" s="49">
        <v>46283</v>
      </c>
      <c r="C325" s="50">
        <v>452400540542</v>
      </c>
      <c r="D325" s="51" t="s">
        <v>14</v>
      </c>
      <c r="E325" s="52">
        <v>34800</v>
      </c>
      <c r="F325" s="53"/>
      <c r="G325" s="53">
        <f t="shared" si="5"/>
        <v>187204378.01900017</v>
      </c>
      <c r="H325" s="54"/>
      <c r="I325" s="55"/>
      <c r="J325" s="55"/>
      <c r="K325" s="55"/>
      <c r="L325" s="55"/>
      <c r="M325" s="55"/>
      <c r="N325" s="55"/>
      <c r="O325" s="55"/>
    </row>
    <row r="326" spans="2:15" ht="26.25">
      <c r="B326" s="49">
        <v>46283</v>
      </c>
      <c r="C326" s="50">
        <v>452400540543</v>
      </c>
      <c r="D326" s="51" t="s">
        <v>14</v>
      </c>
      <c r="E326" s="52">
        <v>94800</v>
      </c>
      <c r="F326" s="53"/>
      <c r="G326" s="53">
        <f t="shared" si="5"/>
        <v>187299178.01900017</v>
      </c>
      <c r="H326" s="54"/>
      <c r="I326" s="55"/>
      <c r="J326" s="55"/>
      <c r="K326" s="55"/>
      <c r="L326" s="55"/>
      <c r="M326" s="55"/>
      <c r="N326" s="55"/>
      <c r="O326" s="55"/>
    </row>
    <row r="327" spans="2:15" ht="26.25">
      <c r="B327" s="49">
        <v>46283</v>
      </c>
      <c r="C327" s="50">
        <v>452400540544</v>
      </c>
      <c r="D327" s="51" t="s">
        <v>14</v>
      </c>
      <c r="E327" s="52">
        <v>102400</v>
      </c>
      <c r="F327" s="53"/>
      <c r="G327" s="53">
        <f t="shared" si="5"/>
        <v>187401578.01900017</v>
      </c>
      <c r="H327" s="54"/>
      <c r="I327" s="55"/>
      <c r="J327" s="55"/>
      <c r="K327" s="55"/>
      <c r="L327" s="55"/>
      <c r="M327" s="55"/>
      <c r="N327" s="55"/>
      <c r="O327" s="55"/>
    </row>
    <row r="328" spans="2:15" ht="26.25">
      <c r="B328" s="49">
        <v>46283</v>
      </c>
      <c r="C328" s="50">
        <v>452400540545</v>
      </c>
      <c r="D328" s="51" t="s">
        <v>14</v>
      </c>
      <c r="E328" s="52">
        <v>19600</v>
      </c>
      <c r="F328" s="53"/>
      <c r="G328" s="53">
        <f t="shared" si="5"/>
        <v>187421178.01900017</v>
      </c>
      <c r="H328" s="54"/>
      <c r="I328" s="55"/>
      <c r="J328" s="55"/>
      <c r="K328" s="55"/>
      <c r="L328" s="55"/>
      <c r="M328" s="55"/>
      <c r="N328" s="55"/>
      <c r="O328" s="55"/>
    </row>
    <row r="329" spans="2:15" ht="26.25">
      <c r="B329" s="49">
        <v>46283</v>
      </c>
      <c r="C329" s="50">
        <v>452400540258</v>
      </c>
      <c r="D329" s="51" t="s">
        <v>14</v>
      </c>
      <c r="E329" s="52">
        <v>3440</v>
      </c>
      <c r="F329" s="53"/>
      <c r="G329" s="53">
        <f t="shared" si="5"/>
        <v>187424618.01900017</v>
      </c>
      <c r="H329" s="54"/>
      <c r="I329" s="55"/>
      <c r="J329" s="55"/>
      <c r="K329" s="55"/>
      <c r="L329" s="55"/>
      <c r="M329" s="55"/>
      <c r="N329" s="55"/>
      <c r="O329" s="55"/>
    </row>
    <row r="330" spans="2:15" ht="26.25">
      <c r="B330" s="49">
        <v>46283</v>
      </c>
      <c r="C330" s="50">
        <v>242987506</v>
      </c>
      <c r="D330" s="51" t="s">
        <v>14</v>
      </c>
      <c r="E330" s="52">
        <v>8000</v>
      </c>
      <c r="F330" s="53"/>
      <c r="G330" s="53">
        <f t="shared" si="5"/>
        <v>187432618.01900017</v>
      </c>
      <c r="H330" s="54"/>
      <c r="I330" s="55"/>
      <c r="J330" s="55"/>
      <c r="K330" s="55"/>
      <c r="L330" s="55"/>
      <c r="M330" s="55"/>
      <c r="N330" s="55"/>
      <c r="O330" s="55"/>
    </row>
    <row r="331" spans="2:15" ht="26.25">
      <c r="B331" s="49">
        <v>46283</v>
      </c>
      <c r="C331" s="50">
        <v>242987788</v>
      </c>
      <c r="D331" s="51" t="s">
        <v>14</v>
      </c>
      <c r="E331" s="52">
        <v>15000</v>
      </c>
      <c r="F331" s="53"/>
      <c r="G331" s="53">
        <f t="shared" si="5"/>
        <v>187447618.01900017</v>
      </c>
      <c r="H331" s="54"/>
      <c r="I331" s="55"/>
      <c r="J331" s="55"/>
      <c r="K331" s="55"/>
      <c r="L331" s="55"/>
      <c r="M331" s="55"/>
      <c r="N331" s="55"/>
      <c r="O331" s="55"/>
    </row>
    <row r="332" spans="2:15" ht="26.25">
      <c r="B332" s="49">
        <v>46283</v>
      </c>
      <c r="C332" s="50">
        <v>5770020395</v>
      </c>
      <c r="D332" s="51" t="s">
        <v>14</v>
      </c>
      <c r="E332" s="52">
        <v>14200</v>
      </c>
      <c r="F332" s="53"/>
      <c r="G332" s="53">
        <f t="shared" si="5"/>
        <v>187461818.01900017</v>
      </c>
      <c r="H332" s="54"/>
      <c r="I332" s="55"/>
      <c r="J332" s="55"/>
      <c r="K332" s="55"/>
      <c r="L332" s="55"/>
      <c r="M332" s="55"/>
      <c r="N332" s="55"/>
      <c r="O332" s="55"/>
    </row>
    <row r="333" spans="2:15" ht="26.25">
      <c r="B333" s="49">
        <v>46283</v>
      </c>
      <c r="C333" s="50">
        <v>5770020398</v>
      </c>
      <c r="D333" s="51" t="s">
        <v>14</v>
      </c>
      <c r="E333" s="52">
        <v>9500</v>
      </c>
      <c r="F333" s="53"/>
      <c r="G333" s="53">
        <f t="shared" si="5"/>
        <v>187471318.01900017</v>
      </c>
      <c r="H333" s="54"/>
      <c r="I333" s="55"/>
      <c r="J333" s="55"/>
      <c r="K333" s="55"/>
      <c r="L333" s="55"/>
      <c r="M333" s="55"/>
      <c r="N333" s="55"/>
      <c r="O333" s="55"/>
    </row>
    <row r="334" spans="2:15" ht="26.25">
      <c r="B334" s="49">
        <v>46283</v>
      </c>
      <c r="C334" s="50">
        <v>431066605</v>
      </c>
      <c r="D334" s="51" t="s">
        <v>14</v>
      </c>
      <c r="E334" s="52">
        <v>7200</v>
      </c>
      <c r="F334" s="53"/>
      <c r="G334" s="53">
        <f t="shared" si="5"/>
        <v>187478518.01900017</v>
      </c>
      <c r="H334" s="54"/>
      <c r="I334" s="55"/>
      <c r="J334" s="55"/>
      <c r="K334" s="55"/>
      <c r="L334" s="55"/>
      <c r="M334" s="55"/>
      <c r="N334" s="55"/>
      <c r="O334" s="55"/>
    </row>
    <row r="335" spans="2:15" ht="26.25">
      <c r="B335" s="49">
        <v>46283</v>
      </c>
      <c r="C335" s="50">
        <v>431070431</v>
      </c>
      <c r="D335" s="51" t="s">
        <v>14</v>
      </c>
      <c r="E335" s="52">
        <v>45000</v>
      </c>
      <c r="F335" s="53"/>
      <c r="G335" s="53">
        <f t="shared" si="5"/>
        <v>187523518.01900017</v>
      </c>
      <c r="H335" s="54"/>
      <c r="I335" s="55"/>
      <c r="J335" s="55"/>
      <c r="K335" s="55"/>
      <c r="L335" s="55"/>
      <c r="M335" s="55"/>
      <c r="N335" s="55"/>
      <c r="O335" s="55"/>
    </row>
    <row r="336" spans="2:15" ht="26.25">
      <c r="B336" s="49">
        <v>46283</v>
      </c>
      <c r="C336" s="50">
        <v>431081859</v>
      </c>
      <c r="D336" s="51" t="s">
        <v>14</v>
      </c>
      <c r="E336" s="52">
        <v>17500</v>
      </c>
      <c r="F336" s="53"/>
      <c r="G336" s="53">
        <f t="shared" si="5"/>
        <v>187541018.01900017</v>
      </c>
      <c r="H336" s="54"/>
      <c r="I336" s="55"/>
      <c r="J336" s="55"/>
      <c r="K336" s="55"/>
      <c r="L336" s="55"/>
      <c r="M336" s="55"/>
      <c r="N336" s="55"/>
      <c r="O336" s="55"/>
    </row>
    <row r="337" spans="2:15" ht="70.5">
      <c r="B337" s="49">
        <v>46283</v>
      </c>
      <c r="C337" s="50">
        <v>202260117324084</v>
      </c>
      <c r="D337" s="51" t="s">
        <v>68</v>
      </c>
      <c r="E337" s="52">
        <v>18023.93</v>
      </c>
      <c r="F337" s="53"/>
      <c r="G337" s="53">
        <f t="shared" si="5"/>
        <v>187559041.94900018</v>
      </c>
      <c r="H337" s="54"/>
      <c r="I337" s="55"/>
      <c r="J337" s="55"/>
      <c r="K337" s="55"/>
      <c r="L337" s="55"/>
      <c r="M337" s="55"/>
      <c r="N337" s="55"/>
      <c r="O337" s="55"/>
    </row>
    <row r="338" spans="2:15" ht="93.75">
      <c r="B338" s="49">
        <v>46286</v>
      </c>
      <c r="C338" s="50" t="s">
        <v>69</v>
      </c>
      <c r="D338" s="51" t="s">
        <v>70</v>
      </c>
      <c r="E338" s="52"/>
      <c r="F338" s="53">
        <v>12390</v>
      </c>
      <c r="G338" s="53">
        <f t="shared" si="5"/>
        <v>187546651.94900018</v>
      </c>
      <c r="H338" s="54"/>
      <c r="I338" s="55"/>
      <c r="J338" s="55"/>
      <c r="K338" s="55"/>
      <c r="L338" s="55"/>
      <c r="M338" s="55"/>
      <c r="N338" s="55"/>
      <c r="O338" s="55"/>
    </row>
    <row r="339" spans="2:15" ht="47.25">
      <c r="B339" s="49">
        <v>46286</v>
      </c>
      <c r="C339" s="50" t="s">
        <v>71</v>
      </c>
      <c r="D339" s="51" t="s">
        <v>72</v>
      </c>
      <c r="E339" s="52"/>
      <c r="F339" s="53">
        <v>34344.46</v>
      </c>
      <c r="G339" s="53">
        <f t="shared" si="5"/>
        <v>187512307.48900017</v>
      </c>
      <c r="H339" s="54"/>
      <c r="I339" s="55"/>
      <c r="J339" s="55"/>
      <c r="K339" s="55"/>
      <c r="L339" s="55"/>
      <c r="M339" s="55"/>
      <c r="N339" s="55"/>
      <c r="O339" s="55"/>
    </row>
    <row r="340" spans="2:15" ht="47.25">
      <c r="B340" s="49">
        <v>46286</v>
      </c>
      <c r="C340" s="50" t="s">
        <v>73</v>
      </c>
      <c r="D340" s="51" t="s">
        <v>74</v>
      </c>
      <c r="E340" s="52"/>
      <c r="F340" s="53">
        <v>60000</v>
      </c>
      <c r="G340" s="53">
        <f t="shared" si="5"/>
        <v>187452307.48900017</v>
      </c>
      <c r="H340" s="54"/>
      <c r="I340" s="55"/>
      <c r="J340" s="55"/>
      <c r="K340" s="55"/>
      <c r="L340" s="55"/>
      <c r="M340" s="55"/>
      <c r="N340" s="55"/>
      <c r="O340" s="55"/>
    </row>
    <row r="341" spans="2:15" ht="47.25">
      <c r="B341" s="49">
        <v>46286</v>
      </c>
      <c r="C341" s="50" t="s">
        <v>75</v>
      </c>
      <c r="D341" s="51" t="s">
        <v>76</v>
      </c>
      <c r="E341" s="52"/>
      <c r="F341" s="53">
        <v>2867349.96</v>
      </c>
      <c r="G341" s="53">
        <f t="shared" ref="G341:G404" si="6">+G340+E341-F341</f>
        <v>184584957.52900016</v>
      </c>
      <c r="H341" s="54"/>
      <c r="I341" s="55"/>
      <c r="J341" s="55"/>
      <c r="K341" s="55"/>
      <c r="L341" s="55"/>
      <c r="M341" s="55"/>
      <c r="N341" s="55"/>
      <c r="O341" s="55"/>
    </row>
    <row r="342" spans="2:15" ht="47.25">
      <c r="B342" s="49">
        <v>46286</v>
      </c>
      <c r="C342" s="50" t="s">
        <v>77</v>
      </c>
      <c r="D342" s="51" t="s">
        <v>78</v>
      </c>
      <c r="E342" s="52"/>
      <c r="F342" s="53">
        <v>38364.769999999997</v>
      </c>
      <c r="G342" s="53">
        <f t="shared" si="6"/>
        <v>184546592.75900015</v>
      </c>
      <c r="H342" s="54"/>
      <c r="I342" s="55"/>
      <c r="J342" s="55"/>
      <c r="K342" s="55"/>
      <c r="L342" s="55"/>
      <c r="M342" s="55"/>
      <c r="N342" s="55"/>
      <c r="O342" s="55"/>
    </row>
    <row r="343" spans="2:15" ht="26.25">
      <c r="B343" s="49">
        <v>46286</v>
      </c>
      <c r="C343" s="50" t="s">
        <v>79</v>
      </c>
      <c r="D343" s="51" t="s">
        <v>80</v>
      </c>
      <c r="E343" s="52"/>
      <c r="F343" s="53">
        <v>11221466.310000001</v>
      </c>
      <c r="G343" s="53">
        <f t="shared" si="6"/>
        <v>173325126.44900015</v>
      </c>
      <c r="H343" s="54"/>
      <c r="I343" s="55"/>
      <c r="J343" s="55"/>
      <c r="K343" s="55"/>
      <c r="L343" s="55"/>
      <c r="M343" s="55"/>
      <c r="N343" s="55"/>
      <c r="O343" s="55"/>
    </row>
    <row r="344" spans="2:15" ht="93.75">
      <c r="B344" s="49">
        <v>46286</v>
      </c>
      <c r="C344" s="50" t="s">
        <v>81</v>
      </c>
      <c r="D344" s="51" t="s">
        <v>82</v>
      </c>
      <c r="E344" s="52"/>
      <c r="F344" s="53">
        <v>3688487.95</v>
      </c>
      <c r="G344" s="53">
        <f t="shared" si="6"/>
        <v>169636638.49900016</v>
      </c>
      <c r="H344" s="54"/>
      <c r="I344" s="55"/>
      <c r="J344" s="55"/>
      <c r="K344" s="55"/>
      <c r="L344" s="55"/>
      <c r="M344" s="55"/>
      <c r="N344" s="55"/>
      <c r="O344" s="55"/>
    </row>
    <row r="345" spans="2:15" ht="93.75">
      <c r="B345" s="49">
        <v>46286</v>
      </c>
      <c r="C345" s="50" t="s">
        <v>83</v>
      </c>
      <c r="D345" s="51" t="s">
        <v>84</v>
      </c>
      <c r="E345" s="52"/>
      <c r="F345" s="53">
        <v>151200.19</v>
      </c>
      <c r="G345" s="53">
        <f t="shared" si="6"/>
        <v>169485438.30900016</v>
      </c>
      <c r="H345" s="54"/>
      <c r="I345" s="55"/>
      <c r="J345" s="55"/>
      <c r="K345" s="55"/>
      <c r="L345" s="55"/>
      <c r="M345" s="55"/>
      <c r="N345" s="55"/>
      <c r="O345" s="55"/>
    </row>
    <row r="346" spans="2:15" ht="93.75">
      <c r="B346" s="49">
        <v>46286</v>
      </c>
      <c r="C346" s="50" t="s">
        <v>85</v>
      </c>
      <c r="D346" s="51" t="s">
        <v>86</v>
      </c>
      <c r="E346" s="52"/>
      <c r="F346" s="53">
        <v>22165.63</v>
      </c>
      <c r="G346" s="53">
        <f t="shared" si="6"/>
        <v>169463272.67900017</v>
      </c>
      <c r="H346" s="54"/>
      <c r="I346" s="55"/>
      <c r="J346" s="55"/>
      <c r="K346" s="55"/>
      <c r="L346" s="55"/>
      <c r="M346" s="55"/>
      <c r="N346" s="55"/>
      <c r="O346" s="55"/>
    </row>
    <row r="347" spans="2:15" ht="70.5">
      <c r="B347" s="49">
        <v>46286</v>
      </c>
      <c r="C347" s="50" t="s">
        <v>87</v>
      </c>
      <c r="D347" s="51" t="s">
        <v>88</v>
      </c>
      <c r="E347" s="52"/>
      <c r="F347" s="53">
        <v>11467.5</v>
      </c>
      <c r="G347" s="53">
        <f t="shared" si="6"/>
        <v>169451805.17900017</v>
      </c>
      <c r="H347" s="54"/>
      <c r="I347" s="55"/>
      <c r="J347" s="55"/>
      <c r="K347" s="55"/>
      <c r="L347" s="55"/>
      <c r="M347" s="55"/>
      <c r="N347" s="55"/>
      <c r="O347" s="55"/>
    </row>
    <row r="348" spans="2:15" ht="47.25">
      <c r="B348" s="49">
        <v>46286</v>
      </c>
      <c r="C348" s="50" t="s">
        <v>89</v>
      </c>
      <c r="D348" s="51" t="s">
        <v>76</v>
      </c>
      <c r="E348" s="52"/>
      <c r="F348" s="53">
        <v>4941843.28</v>
      </c>
      <c r="G348" s="53">
        <f t="shared" si="6"/>
        <v>164509961.89900017</v>
      </c>
      <c r="H348" s="54"/>
      <c r="I348" s="55"/>
      <c r="J348" s="55"/>
      <c r="K348" s="55"/>
      <c r="L348" s="55"/>
      <c r="M348" s="55"/>
      <c r="N348" s="55"/>
      <c r="O348" s="55"/>
    </row>
    <row r="349" spans="2:15" ht="47.25">
      <c r="B349" s="49">
        <v>46286</v>
      </c>
      <c r="C349" s="50" t="s">
        <v>90</v>
      </c>
      <c r="D349" s="51" t="s">
        <v>91</v>
      </c>
      <c r="E349" s="52"/>
      <c r="F349" s="53">
        <v>455593</v>
      </c>
      <c r="G349" s="53">
        <f t="shared" si="6"/>
        <v>164054368.89900017</v>
      </c>
      <c r="H349" s="54"/>
      <c r="I349" s="55"/>
      <c r="J349" s="55"/>
      <c r="K349" s="55"/>
      <c r="L349" s="55"/>
      <c r="M349" s="55"/>
      <c r="N349" s="55"/>
      <c r="O349" s="55"/>
    </row>
    <row r="350" spans="2:15" ht="47.25">
      <c r="B350" s="49">
        <v>46286</v>
      </c>
      <c r="C350" s="50" t="s">
        <v>92</v>
      </c>
      <c r="D350" s="51" t="s">
        <v>93</v>
      </c>
      <c r="E350" s="52"/>
      <c r="F350" s="53">
        <v>923000</v>
      </c>
      <c r="G350" s="53">
        <f t="shared" si="6"/>
        <v>163131368.89900017</v>
      </c>
      <c r="H350" s="54"/>
      <c r="I350" s="55"/>
      <c r="J350" s="55"/>
      <c r="K350" s="55"/>
      <c r="L350" s="55"/>
      <c r="M350" s="55"/>
      <c r="N350" s="55"/>
      <c r="O350" s="55"/>
    </row>
    <row r="351" spans="2:15" ht="47.25">
      <c r="B351" s="49">
        <v>46286</v>
      </c>
      <c r="C351" s="50">
        <v>116277</v>
      </c>
      <c r="D351" s="51" t="s">
        <v>94</v>
      </c>
      <c r="E351" s="52">
        <v>33023.56</v>
      </c>
      <c r="F351" s="53"/>
      <c r="G351" s="53">
        <f t="shared" si="6"/>
        <v>163164392.45900017</v>
      </c>
      <c r="H351" s="54"/>
      <c r="I351" s="55"/>
      <c r="J351" s="55"/>
      <c r="K351" s="55"/>
      <c r="L351" s="55"/>
      <c r="M351" s="55"/>
      <c r="N351" s="55"/>
      <c r="O351" s="55"/>
    </row>
    <row r="352" spans="2:15" ht="47.25">
      <c r="B352" s="49">
        <v>46286</v>
      </c>
      <c r="C352" s="50">
        <v>116279</v>
      </c>
      <c r="D352" s="51" t="s">
        <v>94</v>
      </c>
      <c r="E352" s="52">
        <v>10630.5</v>
      </c>
      <c r="F352" s="53"/>
      <c r="G352" s="53">
        <f t="shared" si="6"/>
        <v>163175022.95900017</v>
      </c>
      <c r="H352" s="54"/>
      <c r="I352" s="55"/>
      <c r="J352" s="55"/>
      <c r="K352" s="55"/>
      <c r="L352" s="55"/>
      <c r="M352" s="55"/>
      <c r="N352" s="55"/>
      <c r="O352" s="55"/>
    </row>
    <row r="353" spans="2:15" ht="47.25">
      <c r="B353" s="49">
        <v>46286</v>
      </c>
      <c r="C353" s="50">
        <v>116279</v>
      </c>
      <c r="D353" s="51" t="s">
        <v>94</v>
      </c>
      <c r="E353" s="52">
        <v>10630.5</v>
      </c>
      <c r="F353" s="53"/>
      <c r="G353" s="53">
        <f t="shared" si="6"/>
        <v>163185653.45900017</v>
      </c>
      <c r="H353" s="54"/>
      <c r="I353" s="55"/>
      <c r="J353" s="55"/>
      <c r="K353" s="55"/>
      <c r="L353" s="55"/>
      <c r="M353" s="55"/>
      <c r="N353" s="55"/>
      <c r="O353" s="55"/>
    </row>
    <row r="354" spans="2:15" ht="70.5">
      <c r="B354" s="49">
        <v>46286</v>
      </c>
      <c r="C354" s="50">
        <v>962101</v>
      </c>
      <c r="D354" s="51" t="s">
        <v>13</v>
      </c>
      <c r="E354" s="52">
        <v>750</v>
      </c>
      <c r="F354" s="53"/>
      <c r="G354" s="53">
        <f t="shared" si="6"/>
        <v>163186403.45900017</v>
      </c>
      <c r="H354" s="54"/>
      <c r="I354" s="55"/>
      <c r="J354" s="55"/>
      <c r="K354" s="55"/>
      <c r="L354" s="55"/>
      <c r="M354" s="55"/>
      <c r="N354" s="55"/>
      <c r="O354" s="55"/>
    </row>
    <row r="355" spans="2:15" ht="26.25">
      <c r="B355" s="49">
        <v>46286</v>
      </c>
      <c r="C355" s="50">
        <v>452400470195</v>
      </c>
      <c r="D355" s="51" t="s">
        <v>14</v>
      </c>
      <c r="E355" s="52">
        <v>63050</v>
      </c>
      <c r="F355" s="53"/>
      <c r="G355" s="53">
        <f t="shared" si="6"/>
        <v>163249453.45900017</v>
      </c>
      <c r="H355" s="54"/>
      <c r="I355" s="55"/>
      <c r="J355" s="55"/>
      <c r="K355" s="55"/>
      <c r="L355" s="55"/>
      <c r="M355" s="55"/>
      <c r="N355" s="55"/>
      <c r="O355" s="55"/>
    </row>
    <row r="356" spans="2:15" ht="26.25">
      <c r="B356" s="49">
        <v>46286</v>
      </c>
      <c r="C356" s="50">
        <v>452400544977</v>
      </c>
      <c r="D356" s="51" t="s">
        <v>14</v>
      </c>
      <c r="E356" s="52">
        <v>7000</v>
      </c>
      <c r="F356" s="53"/>
      <c r="G356" s="53">
        <f t="shared" si="6"/>
        <v>163256453.45900017</v>
      </c>
      <c r="H356" s="54"/>
      <c r="I356" s="55"/>
      <c r="J356" s="55"/>
      <c r="K356" s="55"/>
      <c r="L356" s="55"/>
      <c r="M356" s="55"/>
      <c r="N356" s="55"/>
      <c r="O356" s="55"/>
    </row>
    <row r="357" spans="2:15" ht="26.25">
      <c r="B357" s="49">
        <v>46286</v>
      </c>
      <c r="C357" s="50">
        <v>452400545150</v>
      </c>
      <c r="D357" s="51" t="s">
        <v>14</v>
      </c>
      <c r="E357" s="52">
        <v>3500</v>
      </c>
      <c r="F357" s="53"/>
      <c r="G357" s="53">
        <f t="shared" si="6"/>
        <v>163259953.45900017</v>
      </c>
      <c r="H357" s="54"/>
      <c r="I357" s="55"/>
      <c r="J357" s="55"/>
      <c r="K357" s="55"/>
      <c r="L357" s="55"/>
      <c r="M357" s="55"/>
      <c r="N357" s="55"/>
      <c r="O357" s="55"/>
    </row>
    <row r="358" spans="2:15" ht="26.25">
      <c r="B358" s="49">
        <v>46286</v>
      </c>
      <c r="C358" s="50">
        <v>452400545151</v>
      </c>
      <c r="D358" s="51" t="s">
        <v>14</v>
      </c>
      <c r="E358" s="52">
        <v>2800</v>
      </c>
      <c r="F358" s="53"/>
      <c r="G358" s="53">
        <f t="shared" si="6"/>
        <v>163262753.45900017</v>
      </c>
      <c r="H358" s="54"/>
      <c r="I358" s="55"/>
      <c r="J358" s="55"/>
      <c r="K358" s="55"/>
      <c r="L358" s="55"/>
      <c r="M358" s="55"/>
      <c r="N358" s="55"/>
      <c r="O358" s="55"/>
    </row>
    <row r="359" spans="2:15" ht="26.25">
      <c r="B359" s="49">
        <v>46286</v>
      </c>
      <c r="C359" s="50">
        <v>452400545152</v>
      </c>
      <c r="D359" s="51" t="s">
        <v>14</v>
      </c>
      <c r="E359" s="52">
        <v>3500</v>
      </c>
      <c r="F359" s="53"/>
      <c r="G359" s="53">
        <f t="shared" si="6"/>
        <v>163266253.45900017</v>
      </c>
      <c r="H359" s="54"/>
      <c r="I359" s="55"/>
      <c r="J359" s="55"/>
      <c r="K359" s="55"/>
      <c r="L359" s="55"/>
      <c r="M359" s="55"/>
      <c r="N359" s="55"/>
      <c r="O359" s="55"/>
    </row>
    <row r="360" spans="2:15" ht="26.25">
      <c r="B360" s="49">
        <v>46286</v>
      </c>
      <c r="C360" s="50">
        <v>452400545164</v>
      </c>
      <c r="D360" s="51" t="s">
        <v>14</v>
      </c>
      <c r="E360" s="52">
        <v>700</v>
      </c>
      <c r="F360" s="53"/>
      <c r="G360" s="53">
        <f t="shared" si="6"/>
        <v>163266953.45900017</v>
      </c>
      <c r="H360" s="54"/>
      <c r="I360" s="55"/>
      <c r="J360" s="55"/>
      <c r="K360" s="55"/>
      <c r="L360" s="55"/>
      <c r="M360" s="55"/>
      <c r="N360" s="55"/>
      <c r="O360" s="55"/>
    </row>
    <row r="361" spans="2:15" ht="26.25">
      <c r="B361" s="49">
        <v>46286</v>
      </c>
      <c r="C361" s="50">
        <v>243008973</v>
      </c>
      <c r="D361" s="51" t="s">
        <v>14</v>
      </c>
      <c r="E361" s="52">
        <v>8000</v>
      </c>
      <c r="F361" s="53"/>
      <c r="G361" s="53">
        <f t="shared" si="6"/>
        <v>163274953.45900017</v>
      </c>
      <c r="H361" s="54"/>
      <c r="I361" s="55"/>
      <c r="J361" s="55"/>
      <c r="K361" s="55"/>
      <c r="L361" s="55"/>
      <c r="M361" s="55"/>
      <c r="N361" s="55"/>
      <c r="O361" s="55"/>
    </row>
    <row r="362" spans="2:15" ht="26.25">
      <c r="B362" s="49">
        <v>46286</v>
      </c>
      <c r="C362" s="50">
        <v>452400430010</v>
      </c>
      <c r="D362" s="51" t="s">
        <v>14</v>
      </c>
      <c r="E362" s="52">
        <v>250</v>
      </c>
      <c r="F362" s="53"/>
      <c r="G362" s="53">
        <f t="shared" si="6"/>
        <v>163275203.45900017</v>
      </c>
      <c r="H362" s="54"/>
      <c r="I362" s="55"/>
      <c r="J362" s="55"/>
      <c r="K362" s="55"/>
      <c r="L362" s="55"/>
      <c r="M362" s="55"/>
      <c r="N362" s="55"/>
      <c r="O362" s="55"/>
    </row>
    <row r="363" spans="2:15" ht="26.25">
      <c r="B363" s="49">
        <v>46286</v>
      </c>
      <c r="C363" s="50">
        <v>3790030837</v>
      </c>
      <c r="D363" s="51" t="s">
        <v>14</v>
      </c>
      <c r="E363" s="52">
        <v>9100</v>
      </c>
      <c r="F363" s="53"/>
      <c r="G363" s="53">
        <f t="shared" si="6"/>
        <v>163284303.45900017</v>
      </c>
      <c r="H363" s="54"/>
      <c r="I363" s="55"/>
      <c r="J363" s="55"/>
      <c r="K363" s="55"/>
      <c r="L363" s="55"/>
      <c r="M363" s="55"/>
      <c r="N363" s="55"/>
      <c r="O363" s="55"/>
    </row>
    <row r="364" spans="2:15" ht="26.25">
      <c r="B364" s="49">
        <v>46286</v>
      </c>
      <c r="C364" s="50">
        <v>243010463</v>
      </c>
      <c r="D364" s="51" t="s">
        <v>14</v>
      </c>
      <c r="E364" s="52">
        <v>4900</v>
      </c>
      <c r="F364" s="53"/>
      <c r="G364" s="53">
        <f t="shared" si="6"/>
        <v>163289203.45900017</v>
      </c>
      <c r="H364" s="54"/>
      <c r="I364" s="55"/>
      <c r="J364" s="55"/>
      <c r="K364" s="55"/>
      <c r="L364" s="55"/>
      <c r="M364" s="55"/>
      <c r="N364" s="55"/>
      <c r="O364" s="55"/>
    </row>
    <row r="365" spans="2:15" ht="26.25">
      <c r="B365" s="49">
        <v>46286</v>
      </c>
      <c r="C365" s="50">
        <v>431204811</v>
      </c>
      <c r="D365" s="51" t="s">
        <v>14</v>
      </c>
      <c r="E365" s="52">
        <v>6700</v>
      </c>
      <c r="F365" s="53"/>
      <c r="G365" s="53">
        <f t="shared" si="6"/>
        <v>163295903.45900017</v>
      </c>
      <c r="H365" s="54"/>
      <c r="I365" s="55"/>
      <c r="J365" s="55"/>
      <c r="K365" s="55"/>
      <c r="L365" s="55"/>
      <c r="M365" s="55"/>
      <c r="N365" s="55"/>
      <c r="O365" s="55"/>
    </row>
    <row r="366" spans="2:15" ht="26.25">
      <c r="B366" s="49">
        <v>46286</v>
      </c>
      <c r="C366" s="50">
        <v>243010517</v>
      </c>
      <c r="D366" s="51" t="s">
        <v>14</v>
      </c>
      <c r="E366" s="52">
        <v>5000</v>
      </c>
      <c r="F366" s="53"/>
      <c r="G366" s="53">
        <f t="shared" si="6"/>
        <v>163300903.45900017</v>
      </c>
      <c r="H366" s="54"/>
      <c r="I366" s="55"/>
      <c r="J366" s="55"/>
      <c r="K366" s="55"/>
      <c r="L366" s="55"/>
      <c r="M366" s="55"/>
      <c r="N366" s="55"/>
      <c r="O366" s="55"/>
    </row>
    <row r="367" spans="2:15" ht="26.25">
      <c r="B367" s="49">
        <v>46286</v>
      </c>
      <c r="C367" s="50">
        <v>452400542013</v>
      </c>
      <c r="D367" s="51" t="s">
        <v>14</v>
      </c>
      <c r="E367" s="52">
        <v>93705</v>
      </c>
      <c r="F367" s="53"/>
      <c r="G367" s="53">
        <f t="shared" si="6"/>
        <v>163394608.45900017</v>
      </c>
      <c r="H367" s="54"/>
      <c r="I367" s="55"/>
      <c r="J367" s="55"/>
      <c r="K367" s="55"/>
      <c r="L367" s="55"/>
      <c r="M367" s="55"/>
      <c r="N367" s="55"/>
      <c r="O367" s="55"/>
    </row>
    <row r="368" spans="2:15" ht="26.25">
      <c r="B368" s="49">
        <v>46286</v>
      </c>
      <c r="C368" s="50">
        <v>452400542229</v>
      </c>
      <c r="D368" s="51" t="s">
        <v>14</v>
      </c>
      <c r="E368" s="52">
        <v>10250</v>
      </c>
      <c r="F368" s="53"/>
      <c r="G368" s="53">
        <f t="shared" si="6"/>
        <v>163404858.45900017</v>
      </c>
      <c r="H368" s="54"/>
      <c r="I368" s="55"/>
      <c r="J368" s="55"/>
      <c r="K368" s="55"/>
      <c r="L368" s="55"/>
      <c r="M368" s="55"/>
      <c r="N368" s="55"/>
      <c r="O368" s="55"/>
    </row>
    <row r="369" spans="2:15" ht="26.25">
      <c r="B369" s="49">
        <v>46286</v>
      </c>
      <c r="C369" s="50">
        <v>5280020465</v>
      </c>
      <c r="D369" s="51" t="s">
        <v>14</v>
      </c>
      <c r="E369" s="52">
        <v>17200</v>
      </c>
      <c r="F369" s="53"/>
      <c r="G369" s="53">
        <f t="shared" si="6"/>
        <v>163422058.45900017</v>
      </c>
      <c r="H369" s="54"/>
      <c r="I369" s="55"/>
      <c r="J369" s="55"/>
      <c r="K369" s="55"/>
      <c r="L369" s="55"/>
      <c r="M369" s="55"/>
      <c r="N369" s="55"/>
      <c r="O369" s="55"/>
    </row>
    <row r="370" spans="2:15" ht="26.25">
      <c r="B370" s="49">
        <v>46286</v>
      </c>
      <c r="C370" s="50">
        <v>5280020468</v>
      </c>
      <c r="D370" s="51" t="s">
        <v>14</v>
      </c>
      <c r="E370" s="52">
        <v>10950</v>
      </c>
      <c r="F370" s="53"/>
      <c r="G370" s="53">
        <f t="shared" si="6"/>
        <v>163433008.45900017</v>
      </c>
      <c r="H370" s="54"/>
      <c r="I370" s="55"/>
      <c r="J370" s="55"/>
      <c r="K370" s="55"/>
      <c r="L370" s="55"/>
      <c r="M370" s="55"/>
      <c r="N370" s="55"/>
      <c r="O370" s="55"/>
    </row>
    <row r="371" spans="2:15" ht="26.25">
      <c r="B371" s="49">
        <v>46286</v>
      </c>
      <c r="C371" s="50">
        <v>5280020471</v>
      </c>
      <c r="D371" s="51" t="s">
        <v>14</v>
      </c>
      <c r="E371" s="52">
        <v>20300</v>
      </c>
      <c r="F371" s="53"/>
      <c r="G371" s="53">
        <f t="shared" si="6"/>
        <v>163453308.45900017</v>
      </c>
      <c r="H371" s="54"/>
      <c r="I371" s="55"/>
      <c r="J371" s="55"/>
      <c r="K371" s="55"/>
      <c r="L371" s="55"/>
      <c r="M371" s="55"/>
      <c r="N371" s="55"/>
      <c r="O371" s="55"/>
    </row>
    <row r="372" spans="2:15" ht="26.25">
      <c r="B372" s="49">
        <v>46286</v>
      </c>
      <c r="C372" s="50">
        <v>5280020474</v>
      </c>
      <c r="D372" s="51" t="s">
        <v>14</v>
      </c>
      <c r="E372" s="52">
        <v>35000</v>
      </c>
      <c r="F372" s="53"/>
      <c r="G372" s="53">
        <f t="shared" si="6"/>
        <v>163488308.45900017</v>
      </c>
      <c r="H372" s="54"/>
      <c r="I372" s="55"/>
      <c r="J372" s="55"/>
      <c r="K372" s="55"/>
      <c r="L372" s="55"/>
      <c r="M372" s="55"/>
      <c r="N372" s="55"/>
      <c r="O372" s="55"/>
    </row>
    <row r="373" spans="2:15" ht="26.25">
      <c r="B373" s="49">
        <v>46286</v>
      </c>
      <c r="C373" s="50">
        <v>5770020736</v>
      </c>
      <c r="D373" s="51" t="s">
        <v>14</v>
      </c>
      <c r="E373" s="52">
        <v>25600</v>
      </c>
      <c r="F373" s="53"/>
      <c r="G373" s="53">
        <f t="shared" si="6"/>
        <v>163513908.45900017</v>
      </c>
      <c r="H373" s="54"/>
      <c r="I373" s="55"/>
      <c r="J373" s="55"/>
      <c r="K373" s="55"/>
      <c r="L373" s="55"/>
      <c r="M373" s="55"/>
      <c r="N373" s="55"/>
      <c r="O373" s="55"/>
    </row>
    <row r="374" spans="2:15" ht="26.25">
      <c r="B374" s="49">
        <v>46286</v>
      </c>
      <c r="C374" s="50">
        <v>5770020739</v>
      </c>
      <c r="D374" s="51" t="s">
        <v>14</v>
      </c>
      <c r="E374" s="52">
        <v>62400</v>
      </c>
      <c r="F374" s="53"/>
      <c r="G374" s="53">
        <f t="shared" si="6"/>
        <v>163576308.45900017</v>
      </c>
      <c r="H374" s="54"/>
      <c r="I374" s="55"/>
      <c r="J374" s="55"/>
      <c r="K374" s="55"/>
      <c r="L374" s="55"/>
      <c r="M374" s="55"/>
      <c r="N374" s="55"/>
      <c r="O374" s="55"/>
    </row>
    <row r="375" spans="2:15" ht="26.25">
      <c r="B375" s="49">
        <v>46286</v>
      </c>
      <c r="C375" s="50">
        <v>2680020522</v>
      </c>
      <c r="D375" s="51" t="s">
        <v>14</v>
      </c>
      <c r="E375" s="52">
        <v>4200</v>
      </c>
      <c r="F375" s="53"/>
      <c r="G375" s="53">
        <f t="shared" si="6"/>
        <v>163580508.45900017</v>
      </c>
      <c r="H375" s="54"/>
      <c r="I375" s="55"/>
      <c r="J375" s="55"/>
      <c r="K375" s="55"/>
      <c r="L375" s="55"/>
      <c r="M375" s="55"/>
      <c r="N375" s="55"/>
      <c r="O375" s="55"/>
    </row>
    <row r="376" spans="2:15" ht="26.25">
      <c r="B376" s="49">
        <v>46286</v>
      </c>
      <c r="C376" s="50">
        <v>431232543</v>
      </c>
      <c r="D376" s="51" t="s">
        <v>14</v>
      </c>
      <c r="E376" s="52">
        <v>24000</v>
      </c>
      <c r="F376" s="53"/>
      <c r="G376" s="53">
        <f t="shared" si="6"/>
        <v>163604508.45900017</v>
      </c>
      <c r="H376" s="54"/>
      <c r="I376" s="55"/>
      <c r="J376" s="55"/>
      <c r="K376" s="55"/>
      <c r="L376" s="55"/>
      <c r="M376" s="55"/>
      <c r="N376" s="55"/>
      <c r="O376" s="55"/>
    </row>
    <row r="377" spans="2:15" ht="26.25">
      <c r="B377" s="49">
        <v>46286</v>
      </c>
      <c r="C377" s="50">
        <v>243013831</v>
      </c>
      <c r="D377" s="51" t="s">
        <v>14</v>
      </c>
      <c r="E377" s="52">
        <v>500</v>
      </c>
      <c r="F377" s="53"/>
      <c r="G377" s="53">
        <f t="shared" si="6"/>
        <v>163605008.45900017</v>
      </c>
      <c r="H377" s="54"/>
      <c r="I377" s="55"/>
      <c r="J377" s="55"/>
      <c r="K377" s="55"/>
      <c r="L377" s="55"/>
      <c r="M377" s="55"/>
      <c r="N377" s="55"/>
      <c r="O377" s="55"/>
    </row>
    <row r="378" spans="2:15" ht="26.25">
      <c r="B378" s="49">
        <v>46286</v>
      </c>
      <c r="C378" s="50">
        <v>431249815</v>
      </c>
      <c r="D378" s="51" t="s">
        <v>14</v>
      </c>
      <c r="E378" s="52">
        <v>15000</v>
      </c>
      <c r="F378" s="53"/>
      <c r="G378" s="53">
        <f t="shared" si="6"/>
        <v>163620008.45900017</v>
      </c>
      <c r="H378" s="54"/>
      <c r="I378" s="55"/>
      <c r="J378" s="55"/>
      <c r="K378" s="55"/>
      <c r="L378" s="55"/>
      <c r="M378" s="55"/>
      <c r="N378" s="55"/>
      <c r="O378" s="55"/>
    </row>
    <row r="379" spans="2:15" ht="26.25">
      <c r="B379" s="49">
        <v>46286</v>
      </c>
      <c r="C379" s="50">
        <v>43117742093</v>
      </c>
      <c r="D379" s="51" t="s">
        <v>95</v>
      </c>
      <c r="E379" s="52">
        <v>1</v>
      </c>
      <c r="F379" s="53"/>
      <c r="G379" s="53">
        <f t="shared" si="6"/>
        <v>163620009.45900017</v>
      </c>
      <c r="H379" s="54"/>
      <c r="I379" s="55"/>
      <c r="J379" s="55"/>
      <c r="K379" s="55"/>
      <c r="L379" s="55"/>
      <c r="M379" s="55"/>
      <c r="N379" s="55"/>
      <c r="O379" s="55"/>
    </row>
    <row r="380" spans="2:15" ht="140.25">
      <c r="B380" s="49">
        <v>46287</v>
      </c>
      <c r="C380" s="50" t="s">
        <v>96</v>
      </c>
      <c r="D380" s="51" t="s">
        <v>97</v>
      </c>
      <c r="E380" s="52"/>
      <c r="F380" s="53">
        <v>44863.360000000001</v>
      </c>
      <c r="G380" s="53">
        <f t="shared" si="6"/>
        <v>163575146.09900016</v>
      </c>
      <c r="H380" s="54"/>
      <c r="I380" s="55"/>
      <c r="J380" s="55"/>
      <c r="K380" s="55"/>
      <c r="L380" s="55"/>
      <c r="M380" s="55"/>
      <c r="N380" s="55"/>
      <c r="O380" s="55"/>
    </row>
    <row r="381" spans="2:15" ht="140.25">
      <c r="B381" s="49">
        <v>46287</v>
      </c>
      <c r="C381" s="50" t="s">
        <v>98</v>
      </c>
      <c r="D381" s="51" t="s">
        <v>99</v>
      </c>
      <c r="E381" s="52"/>
      <c r="F381" s="53">
        <v>23983.599999999999</v>
      </c>
      <c r="G381" s="53">
        <f t="shared" si="6"/>
        <v>163551162.49900016</v>
      </c>
      <c r="H381" s="54"/>
      <c r="I381" s="55"/>
      <c r="J381" s="55"/>
      <c r="K381" s="55"/>
      <c r="L381" s="55"/>
      <c r="M381" s="55"/>
      <c r="N381" s="55"/>
      <c r="O381" s="55"/>
    </row>
    <row r="382" spans="2:15" ht="70.5">
      <c r="B382" s="49">
        <v>46287</v>
      </c>
      <c r="C382" s="50" t="s">
        <v>100</v>
      </c>
      <c r="D382" s="51" t="s">
        <v>101</v>
      </c>
      <c r="E382" s="52"/>
      <c r="F382" s="53">
        <v>14662.5</v>
      </c>
      <c r="G382" s="53">
        <f t="shared" si="6"/>
        <v>163536499.99900016</v>
      </c>
      <c r="H382" s="54"/>
      <c r="I382" s="55"/>
      <c r="J382" s="55"/>
      <c r="K382" s="55"/>
      <c r="L382" s="55"/>
      <c r="M382" s="55"/>
      <c r="N382" s="55"/>
      <c r="O382" s="55"/>
    </row>
    <row r="383" spans="2:15" ht="70.5">
      <c r="B383" s="49">
        <v>46287</v>
      </c>
      <c r="C383" s="50">
        <v>458960</v>
      </c>
      <c r="D383" s="51" t="s">
        <v>13</v>
      </c>
      <c r="E383" s="52">
        <v>675</v>
      </c>
      <c r="F383" s="53"/>
      <c r="G383" s="53">
        <f t="shared" si="6"/>
        <v>163537174.99900016</v>
      </c>
      <c r="H383" s="54"/>
      <c r="I383" s="55"/>
      <c r="J383" s="55"/>
      <c r="K383" s="55"/>
      <c r="L383" s="55"/>
      <c r="M383" s="55"/>
      <c r="N383" s="55"/>
      <c r="O383" s="55"/>
    </row>
    <row r="384" spans="2:15" ht="70.5">
      <c r="B384" s="49">
        <v>46287</v>
      </c>
      <c r="C384" s="50">
        <v>446003</v>
      </c>
      <c r="D384" s="51" t="s">
        <v>13</v>
      </c>
      <c r="E384" s="52">
        <v>600</v>
      </c>
      <c r="F384" s="53"/>
      <c r="G384" s="53">
        <f t="shared" si="6"/>
        <v>163537774.99900016</v>
      </c>
      <c r="H384" s="54"/>
      <c r="I384" s="55"/>
      <c r="J384" s="55"/>
      <c r="K384" s="55"/>
      <c r="L384" s="55"/>
      <c r="M384" s="55"/>
      <c r="N384" s="55"/>
      <c r="O384" s="55"/>
    </row>
    <row r="385" spans="2:15" ht="26.25">
      <c r="B385" s="49">
        <v>46287</v>
      </c>
      <c r="C385" s="50">
        <v>452400470186</v>
      </c>
      <c r="D385" s="51" t="s">
        <v>14</v>
      </c>
      <c r="E385" s="52">
        <v>64505</v>
      </c>
      <c r="F385" s="53"/>
      <c r="G385" s="53">
        <f t="shared" si="6"/>
        <v>163602279.99900016</v>
      </c>
      <c r="H385" s="54"/>
      <c r="I385" s="55"/>
      <c r="J385" s="55"/>
      <c r="K385" s="55"/>
      <c r="L385" s="55"/>
      <c r="M385" s="55"/>
      <c r="N385" s="55"/>
      <c r="O385" s="55"/>
    </row>
    <row r="386" spans="2:15" ht="26.25">
      <c r="B386" s="49">
        <v>46287</v>
      </c>
      <c r="C386" s="50">
        <v>431264227</v>
      </c>
      <c r="D386" s="51" t="s">
        <v>14</v>
      </c>
      <c r="E386" s="52">
        <v>15000</v>
      </c>
      <c r="F386" s="53"/>
      <c r="G386" s="53">
        <f t="shared" si="6"/>
        <v>163617279.99900016</v>
      </c>
      <c r="H386" s="54"/>
      <c r="I386" s="55"/>
      <c r="J386" s="55"/>
      <c r="K386" s="55"/>
      <c r="L386" s="55"/>
      <c r="M386" s="55"/>
      <c r="N386" s="55"/>
      <c r="O386" s="55"/>
    </row>
    <row r="387" spans="2:15" ht="26.25">
      <c r="B387" s="49">
        <v>46287</v>
      </c>
      <c r="C387" s="50">
        <v>452400540857</v>
      </c>
      <c r="D387" s="51" t="s">
        <v>14</v>
      </c>
      <c r="E387" s="52">
        <v>342600</v>
      </c>
      <c r="F387" s="53"/>
      <c r="G387" s="53">
        <f t="shared" si="6"/>
        <v>163959879.99900016</v>
      </c>
      <c r="H387" s="54"/>
      <c r="I387" s="55"/>
      <c r="J387" s="55"/>
      <c r="K387" s="55"/>
      <c r="L387" s="55"/>
      <c r="M387" s="55"/>
      <c r="N387" s="55"/>
      <c r="O387" s="55"/>
    </row>
    <row r="388" spans="2:15" ht="26.25">
      <c r="B388" s="49">
        <v>46287</v>
      </c>
      <c r="C388" s="50">
        <v>452400542942</v>
      </c>
      <c r="D388" s="51" t="s">
        <v>14</v>
      </c>
      <c r="E388" s="52">
        <v>18200</v>
      </c>
      <c r="F388" s="53"/>
      <c r="G388" s="53">
        <f t="shared" si="6"/>
        <v>163978079.99900016</v>
      </c>
      <c r="H388" s="54"/>
      <c r="I388" s="55"/>
      <c r="J388" s="55"/>
      <c r="K388" s="55"/>
      <c r="L388" s="55"/>
      <c r="M388" s="55"/>
      <c r="N388" s="55"/>
      <c r="O388" s="55"/>
    </row>
    <row r="389" spans="2:15" ht="26.25">
      <c r="B389" s="49">
        <v>46287</v>
      </c>
      <c r="C389" s="50">
        <v>452400545134</v>
      </c>
      <c r="D389" s="51" t="s">
        <v>14</v>
      </c>
      <c r="E389" s="52">
        <v>11200</v>
      </c>
      <c r="F389" s="53"/>
      <c r="G389" s="53">
        <f t="shared" si="6"/>
        <v>163989279.99900016</v>
      </c>
      <c r="H389" s="54"/>
      <c r="I389" s="55"/>
      <c r="J389" s="55"/>
      <c r="K389" s="55"/>
      <c r="L389" s="55"/>
      <c r="M389" s="55"/>
      <c r="N389" s="55"/>
      <c r="O389" s="55"/>
    </row>
    <row r="390" spans="2:15" ht="26.25">
      <c r="B390" s="49">
        <v>46287</v>
      </c>
      <c r="C390" s="50">
        <v>452400545481</v>
      </c>
      <c r="D390" s="51" t="s">
        <v>14</v>
      </c>
      <c r="E390" s="52">
        <v>10000</v>
      </c>
      <c r="F390" s="53"/>
      <c r="G390" s="53">
        <f t="shared" si="6"/>
        <v>163999279.99900016</v>
      </c>
      <c r="H390" s="54"/>
      <c r="I390" s="55"/>
      <c r="J390" s="55"/>
      <c r="K390" s="55"/>
      <c r="L390" s="55"/>
      <c r="M390" s="55"/>
      <c r="N390" s="55"/>
      <c r="O390" s="55"/>
    </row>
    <row r="391" spans="2:15" ht="26.25">
      <c r="B391" s="49">
        <v>46287</v>
      </c>
      <c r="C391" s="50">
        <v>452400430006</v>
      </c>
      <c r="D391" s="51" t="s">
        <v>14</v>
      </c>
      <c r="E391" s="52">
        <v>63900</v>
      </c>
      <c r="F391" s="53"/>
      <c r="G391" s="53">
        <f t="shared" si="6"/>
        <v>164063179.99900016</v>
      </c>
      <c r="H391" s="54"/>
      <c r="I391" s="55"/>
      <c r="J391" s="55"/>
      <c r="K391" s="55"/>
      <c r="L391" s="55"/>
      <c r="M391" s="55"/>
      <c r="N391" s="55"/>
      <c r="O391" s="55"/>
    </row>
    <row r="392" spans="2:15" ht="26.25">
      <c r="B392" s="49">
        <v>46287</v>
      </c>
      <c r="C392" s="50">
        <v>6300050444</v>
      </c>
      <c r="D392" s="51" t="s">
        <v>14</v>
      </c>
      <c r="E392" s="52">
        <v>7000</v>
      </c>
      <c r="F392" s="53"/>
      <c r="G392" s="53">
        <f t="shared" si="6"/>
        <v>164070179.99900016</v>
      </c>
      <c r="H392" s="54"/>
      <c r="I392" s="55"/>
      <c r="J392" s="55"/>
      <c r="K392" s="55"/>
      <c r="L392" s="55"/>
      <c r="M392" s="55"/>
      <c r="N392" s="55"/>
      <c r="O392" s="55"/>
    </row>
    <row r="393" spans="2:15" ht="26.25">
      <c r="B393" s="49">
        <v>46287</v>
      </c>
      <c r="C393" s="50">
        <v>5280010434</v>
      </c>
      <c r="D393" s="51" t="s">
        <v>14</v>
      </c>
      <c r="E393" s="52">
        <v>36400</v>
      </c>
      <c r="F393" s="53"/>
      <c r="G393" s="53">
        <f t="shared" si="6"/>
        <v>164106579.99900016</v>
      </c>
      <c r="H393" s="54"/>
      <c r="I393" s="55"/>
      <c r="J393" s="55"/>
      <c r="K393" s="55"/>
      <c r="L393" s="55"/>
      <c r="M393" s="55"/>
      <c r="N393" s="55"/>
      <c r="O393" s="55"/>
    </row>
    <row r="394" spans="2:15" ht="26.25">
      <c r="B394" s="49">
        <v>46287</v>
      </c>
      <c r="C394" s="50">
        <v>5280010438</v>
      </c>
      <c r="D394" s="51" t="s">
        <v>14</v>
      </c>
      <c r="E394" s="52">
        <v>12050</v>
      </c>
      <c r="F394" s="53"/>
      <c r="G394" s="53">
        <f t="shared" si="6"/>
        <v>164118629.99900016</v>
      </c>
      <c r="H394" s="54"/>
      <c r="I394" s="55"/>
      <c r="J394" s="55"/>
      <c r="K394" s="55"/>
      <c r="L394" s="55"/>
      <c r="M394" s="55"/>
      <c r="N394" s="55"/>
      <c r="O394" s="55"/>
    </row>
    <row r="395" spans="2:15" ht="26.25">
      <c r="B395" s="49">
        <v>46287</v>
      </c>
      <c r="C395" s="50">
        <v>452400547739</v>
      </c>
      <c r="D395" s="51" t="s">
        <v>14</v>
      </c>
      <c r="E395" s="52">
        <v>1400</v>
      </c>
      <c r="F395" s="53"/>
      <c r="G395" s="53">
        <f t="shared" si="6"/>
        <v>164120029.99900016</v>
      </c>
      <c r="H395" s="54"/>
      <c r="I395" s="55"/>
      <c r="J395" s="55"/>
      <c r="K395" s="55"/>
      <c r="L395" s="55"/>
      <c r="M395" s="55"/>
      <c r="N395" s="55"/>
      <c r="O395" s="55"/>
    </row>
    <row r="396" spans="2:15" ht="26.25">
      <c r="B396" s="49">
        <v>46287</v>
      </c>
      <c r="C396" s="50">
        <v>452400549023</v>
      </c>
      <c r="D396" s="51" t="s">
        <v>14</v>
      </c>
      <c r="E396" s="52">
        <v>67840</v>
      </c>
      <c r="F396" s="53"/>
      <c r="G396" s="53">
        <f t="shared" si="6"/>
        <v>164187869.99900016</v>
      </c>
      <c r="H396" s="54"/>
      <c r="I396" s="55"/>
      <c r="J396" s="55"/>
      <c r="K396" s="55"/>
      <c r="L396" s="55"/>
      <c r="M396" s="55"/>
      <c r="N396" s="55"/>
      <c r="O396" s="55"/>
    </row>
    <row r="397" spans="2:15" ht="26.25">
      <c r="B397" s="49">
        <v>46287</v>
      </c>
      <c r="C397" s="50">
        <v>452400544033</v>
      </c>
      <c r="D397" s="51" t="s">
        <v>14</v>
      </c>
      <c r="E397" s="52">
        <v>1400</v>
      </c>
      <c r="F397" s="53"/>
      <c r="G397" s="53">
        <f t="shared" si="6"/>
        <v>164189269.99900016</v>
      </c>
      <c r="H397" s="54"/>
      <c r="I397" s="55"/>
      <c r="J397" s="55"/>
      <c r="K397" s="55"/>
      <c r="L397" s="55"/>
      <c r="M397" s="55"/>
      <c r="N397" s="55"/>
      <c r="O397" s="55"/>
    </row>
    <row r="398" spans="2:15" ht="26.25">
      <c r="B398" s="49">
        <v>46287</v>
      </c>
      <c r="C398" s="50">
        <v>5770030401</v>
      </c>
      <c r="D398" s="51" t="s">
        <v>14</v>
      </c>
      <c r="E398" s="52">
        <v>30975</v>
      </c>
      <c r="F398" s="53"/>
      <c r="G398" s="53">
        <f t="shared" si="6"/>
        <v>164220244.99900016</v>
      </c>
      <c r="H398" s="54"/>
      <c r="I398" s="55"/>
      <c r="J398" s="55"/>
      <c r="K398" s="55"/>
      <c r="L398" s="55"/>
      <c r="M398" s="55"/>
      <c r="N398" s="55"/>
      <c r="O398" s="55"/>
    </row>
    <row r="399" spans="2:15" ht="117">
      <c r="B399" s="49">
        <v>46288</v>
      </c>
      <c r="C399" s="50" t="s">
        <v>102</v>
      </c>
      <c r="D399" s="51" t="s">
        <v>103</v>
      </c>
      <c r="E399" s="52"/>
      <c r="F399" s="53">
        <v>414589.5</v>
      </c>
      <c r="G399" s="53">
        <f t="shared" si="6"/>
        <v>163805655.49900016</v>
      </c>
      <c r="H399" s="54"/>
      <c r="I399" s="55"/>
      <c r="J399" s="55"/>
      <c r="K399" s="55"/>
      <c r="L399" s="55"/>
      <c r="M399" s="55"/>
      <c r="N399" s="55"/>
      <c r="O399" s="55"/>
    </row>
    <row r="400" spans="2:15" ht="117">
      <c r="B400" s="49">
        <v>46288</v>
      </c>
      <c r="C400" s="50" t="s">
        <v>104</v>
      </c>
      <c r="D400" s="51" t="s">
        <v>105</v>
      </c>
      <c r="E400" s="52"/>
      <c r="F400" s="53">
        <v>593317.16</v>
      </c>
      <c r="G400" s="53">
        <f t="shared" si="6"/>
        <v>163212338.33900017</v>
      </c>
      <c r="H400" s="54"/>
      <c r="I400" s="55"/>
      <c r="J400" s="55"/>
      <c r="K400" s="55"/>
      <c r="L400" s="55"/>
      <c r="M400" s="55"/>
      <c r="N400" s="55"/>
      <c r="O400" s="55"/>
    </row>
    <row r="401" spans="2:15" ht="140.25">
      <c r="B401" s="49">
        <v>46288</v>
      </c>
      <c r="C401" s="50" t="s">
        <v>106</v>
      </c>
      <c r="D401" s="51" t="s">
        <v>107</v>
      </c>
      <c r="E401" s="52"/>
      <c r="F401" s="53">
        <v>335115.15000000002</v>
      </c>
      <c r="G401" s="53">
        <f t="shared" si="6"/>
        <v>162877223.18900016</v>
      </c>
      <c r="H401" s="54"/>
      <c r="I401" s="55"/>
      <c r="J401" s="55"/>
      <c r="K401" s="55"/>
      <c r="L401" s="55"/>
      <c r="M401" s="55"/>
      <c r="N401" s="55"/>
      <c r="O401" s="55"/>
    </row>
    <row r="402" spans="2:15" ht="163.5">
      <c r="B402" s="49">
        <v>46288</v>
      </c>
      <c r="C402" s="50" t="s">
        <v>108</v>
      </c>
      <c r="D402" s="51" t="s">
        <v>109</v>
      </c>
      <c r="E402" s="52"/>
      <c r="F402" s="53">
        <v>108576.4</v>
      </c>
      <c r="G402" s="53">
        <f t="shared" si="6"/>
        <v>162768646.78900015</v>
      </c>
      <c r="H402" s="54"/>
      <c r="I402" s="55"/>
      <c r="J402" s="55"/>
      <c r="K402" s="55"/>
      <c r="L402" s="55"/>
      <c r="M402" s="55"/>
      <c r="N402" s="55"/>
      <c r="O402" s="55"/>
    </row>
    <row r="403" spans="2:15" ht="140.25">
      <c r="B403" s="49">
        <v>46288</v>
      </c>
      <c r="C403" s="50" t="s">
        <v>110</v>
      </c>
      <c r="D403" s="51" t="s">
        <v>111</v>
      </c>
      <c r="E403" s="52"/>
      <c r="F403" s="53">
        <v>40627.949999999997</v>
      </c>
      <c r="G403" s="53">
        <f t="shared" si="6"/>
        <v>162728018.83900017</v>
      </c>
      <c r="H403" s="54"/>
      <c r="I403" s="55"/>
      <c r="J403" s="55"/>
      <c r="K403" s="55"/>
      <c r="L403" s="55"/>
      <c r="M403" s="55"/>
      <c r="N403" s="55"/>
      <c r="O403" s="55"/>
    </row>
    <row r="404" spans="2:15" ht="140.25">
      <c r="B404" s="49">
        <v>46288</v>
      </c>
      <c r="C404" s="50" t="s">
        <v>112</v>
      </c>
      <c r="D404" s="51" t="s">
        <v>113</v>
      </c>
      <c r="E404" s="52"/>
      <c r="F404" s="53">
        <v>2500</v>
      </c>
      <c r="G404" s="53">
        <f t="shared" si="6"/>
        <v>162725518.83900017</v>
      </c>
      <c r="H404" s="54"/>
      <c r="I404" s="55"/>
      <c r="J404" s="55"/>
      <c r="K404" s="55"/>
      <c r="L404" s="55"/>
      <c r="M404" s="55"/>
      <c r="N404" s="55"/>
      <c r="O404" s="55"/>
    </row>
    <row r="405" spans="2:15" ht="140.25">
      <c r="B405" s="49">
        <v>46288</v>
      </c>
      <c r="C405" s="50" t="s">
        <v>114</v>
      </c>
      <c r="D405" s="51" t="s">
        <v>115</v>
      </c>
      <c r="E405" s="52"/>
      <c r="F405" s="53">
        <v>2500</v>
      </c>
      <c r="G405" s="53">
        <f t="shared" ref="G405:G468" si="7">+G404+E405-F405</f>
        <v>162723018.83900017</v>
      </c>
      <c r="H405" s="54"/>
      <c r="I405" s="55"/>
      <c r="J405" s="55"/>
      <c r="K405" s="55"/>
      <c r="L405" s="55"/>
      <c r="M405" s="55"/>
      <c r="N405" s="55"/>
      <c r="O405" s="55"/>
    </row>
    <row r="406" spans="2:15" ht="186.75">
      <c r="B406" s="49">
        <v>46288</v>
      </c>
      <c r="C406" s="50" t="s">
        <v>116</v>
      </c>
      <c r="D406" s="51" t="s">
        <v>117</v>
      </c>
      <c r="E406" s="52"/>
      <c r="F406" s="53">
        <v>25547</v>
      </c>
      <c r="G406" s="53">
        <f t="shared" si="7"/>
        <v>162697471.83900017</v>
      </c>
      <c r="H406" s="54"/>
      <c r="I406" s="55"/>
      <c r="J406" s="55"/>
      <c r="K406" s="55"/>
      <c r="L406" s="55"/>
      <c r="M406" s="55"/>
      <c r="N406" s="55"/>
      <c r="O406" s="55"/>
    </row>
    <row r="407" spans="2:15" ht="117">
      <c r="B407" s="49">
        <v>46288</v>
      </c>
      <c r="C407" s="50" t="s">
        <v>118</v>
      </c>
      <c r="D407" s="51" t="s">
        <v>119</v>
      </c>
      <c r="E407" s="52"/>
      <c r="F407" s="53">
        <v>121444.18</v>
      </c>
      <c r="G407" s="53">
        <f t="shared" si="7"/>
        <v>162576027.65900016</v>
      </c>
      <c r="H407" s="54"/>
      <c r="I407" s="55"/>
      <c r="J407" s="55"/>
      <c r="K407" s="55"/>
      <c r="L407" s="55"/>
      <c r="M407" s="55"/>
      <c r="N407" s="55"/>
      <c r="O407" s="55"/>
    </row>
    <row r="408" spans="2:15" ht="140.25">
      <c r="B408" s="49">
        <v>46288</v>
      </c>
      <c r="C408" s="50" t="s">
        <v>120</v>
      </c>
      <c r="D408" s="51" t="s">
        <v>121</v>
      </c>
      <c r="E408" s="52"/>
      <c r="F408" s="53">
        <v>281279.05</v>
      </c>
      <c r="G408" s="53">
        <f t="shared" si="7"/>
        <v>162294748.60900015</v>
      </c>
      <c r="H408" s="54"/>
      <c r="I408" s="55"/>
      <c r="J408" s="55"/>
      <c r="K408" s="55"/>
      <c r="L408" s="55"/>
      <c r="M408" s="55"/>
      <c r="N408" s="55"/>
      <c r="O408" s="55"/>
    </row>
    <row r="409" spans="2:15" ht="93.75">
      <c r="B409" s="49">
        <v>46288</v>
      </c>
      <c r="C409" s="50" t="s">
        <v>122</v>
      </c>
      <c r="D409" s="51" t="s">
        <v>123</v>
      </c>
      <c r="E409" s="52"/>
      <c r="F409" s="53">
        <v>41088.129999999997</v>
      </c>
      <c r="G409" s="53">
        <f t="shared" si="7"/>
        <v>162253660.47900015</v>
      </c>
      <c r="H409" s="54"/>
      <c r="I409" s="55"/>
      <c r="J409" s="55"/>
      <c r="K409" s="55"/>
      <c r="L409" s="55"/>
      <c r="M409" s="55"/>
      <c r="N409" s="55"/>
      <c r="O409" s="55"/>
    </row>
    <row r="410" spans="2:15" ht="93.75">
      <c r="B410" s="49">
        <v>46288</v>
      </c>
      <c r="C410" s="50" t="s">
        <v>124</v>
      </c>
      <c r="D410" s="51" t="s">
        <v>125</v>
      </c>
      <c r="E410" s="52"/>
      <c r="F410" s="53">
        <v>36867.5</v>
      </c>
      <c r="G410" s="53">
        <f t="shared" si="7"/>
        <v>162216792.97900015</v>
      </c>
      <c r="H410" s="54"/>
      <c r="I410" s="55"/>
      <c r="J410" s="55"/>
      <c r="K410" s="55"/>
      <c r="L410" s="55"/>
      <c r="M410" s="55"/>
      <c r="N410" s="55"/>
      <c r="O410" s="55"/>
    </row>
    <row r="411" spans="2:15" ht="70.5">
      <c r="B411" s="49">
        <v>46288</v>
      </c>
      <c r="C411" s="50" t="s">
        <v>126</v>
      </c>
      <c r="D411" s="51" t="s">
        <v>127</v>
      </c>
      <c r="E411" s="52"/>
      <c r="F411" s="53">
        <v>4200</v>
      </c>
      <c r="G411" s="53">
        <f t="shared" si="7"/>
        <v>162212592.97900015</v>
      </c>
      <c r="H411" s="54"/>
      <c r="I411" s="55"/>
      <c r="J411" s="55"/>
      <c r="K411" s="55"/>
      <c r="L411" s="55"/>
      <c r="M411" s="55"/>
      <c r="N411" s="55"/>
      <c r="O411" s="55"/>
    </row>
    <row r="412" spans="2:15" ht="70.5">
      <c r="B412" s="49">
        <v>46288</v>
      </c>
      <c r="C412" s="50" t="s">
        <v>128</v>
      </c>
      <c r="D412" s="51" t="s">
        <v>129</v>
      </c>
      <c r="E412" s="52"/>
      <c r="F412" s="53">
        <v>49830.89</v>
      </c>
      <c r="G412" s="53">
        <f t="shared" si="7"/>
        <v>162162762.08900017</v>
      </c>
      <c r="H412" s="54"/>
      <c r="I412" s="55"/>
      <c r="J412" s="55"/>
      <c r="K412" s="55"/>
      <c r="L412" s="55"/>
      <c r="M412" s="55"/>
      <c r="N412" s="55"/>
      <c r="O412" s="55"/>
    </row>
    <row r="413" spans="2:15" ht="47.25">
      <c r="B413" s="49">
        <v>46288</v>
      </c>
      <c r="C413" s="50" t="s">
        <v>130</v>
      </c>
      <c r="D413" s="51" t="s">
        <v>131</v>
      </c>
      <c r="E413" s="52"/>
      <c r="F413" s="53">
        <v>5175</v>
      </c>
      <c r="G413" s="53">
        <f t="shared" si="7"/>
        <v>162157587.08900017</v>
      </c>
      <c r="H413" s="54"/>
      <c r="I413" s="55"/>
      <c r="J413" s="55"/>
      <c r="K413" s="55"/>
      <c r="L413" s="55"/>
      <c r="M413" s="55"/>
      <c r="N413" s="55"/>
      <c r="O413" s="55"/>
    </row>
    <row r="414" spans="2:15" ht="70.5">
      <c r="B414" s="49">
        <v>46288</v>
      </c>
      <c r="C414" s="50">
        <v>355044</v>
      </c>
      <c r="D414" s="51" t="s">
        <v>13</v>
      </c>
      <c r="E414" s="52">
        <v>2500</v>
      </c>
      <c r="F414" s="53"/>
      <c r="G414" s="53">
        <f t="shared" si="7"/>
        <v>162160087.08900017</v>
      </c>
      <c r="H414" s="54"/>
      <c r="I414" s="55"/>
      <c r="J414" s="55"/>
      <c r="K414" s="55"/>
      <c r="L414" s="55"/>
      <c r="M414" s="55"/>
      <c r="N414" s="55"/>
      <c r="O414" s="55"/>
    </row>
    <row r="415" spans="2:15" ht="26.25">
      <c r="B415" s="49">
        <v>46288</v>
      </c>
      <c r="C415" s="50">
        <v>452400470199</v>
      </c>
      <c r="D415" s="51" t="s">
        <v>14</v>
      </c>
      <c r="E415" s="52">
        <v>33319.5</v>
      </c>
      <c r="F415" s="53"/>
      <c r="G415" s="53">
        <f t="shared" si="7"/>
        <v>162193406.58900017</v>
      </c>
      <c r="H415" s="54"/>
      <c r="I415" s="55"/>
      <c r="J415" s="55"/>
      <c r="K415" s="55"/>
      <c r="L415" s="55"/>
      <c r="M415" s="55"/>
      <c r="N415" s="55"/>
      <c r="O415" s="55"/>
    </row>
    <row r="416" spans="2:15" ht="26.25">
      <c r="B416" s="49">
        <v>46288</v>
      </c>
      <c r="C416" s="50">
        <v>243029665</v>
      </c>
      <c r="D416" s="51" t="s">
        <v>14</v>
      </c>
      <c r="E416" s="52">
        <v>5000</v>
      </c>
      <c r="F416" s="53"/>
      <c r="G416" s="53">
        <f t="shared" si="7"/>
        <v>162198406.58900017</v>
      </c>
      <c r="H416" s="54"/>
      <c r="I416" s="55"/>
      <c r="J416" s="55"/>
      <c r="K416" s="55"/>
      <c r="L416" s="55"/>
      <c r="M416" s="55"/>
      <c r="N416" s="55"/>
      <c r="O416" s="55"/>
    </row>
    <row r="417" spans="2:15" ht="26.25">
      <c r="B417" s="49">
        <v>46288</v>
      </c>
      <c r="C417" s="50">
        <v>452400542657</v>
      </c>
      <c r="D417" s="51" t="s">
        <v>14</v>
      </c>
      <c r="E417" s="52">
        <v>80770</v>
      </c>
      <c r="F417" s="53"/>
      <c r="G417" s="53">
        <f t="shared" si="7"/>
        <v>162279176.58900017</v>
      </c>
      <c r="H417" s="54"/>
      <c r="I417" s="55"/>
      <c r="J417" s="55"/>
      <c r="K417" s="55"/>
      <c r="L417" s="55"/>
      <c r="M417" s="55"/>
      <c r="N417" s="55"/>
      <c r="O417" s="55"/>
    </row>
    <row r="418" spans="2:15" ht="26.25">
      <c r="B418" s="49">
        <v>46288</v>
      </c>
      <c r="C418" s="50">
        <v>452400542828</v>
      </c>
      <c r="D418" s="51" t="s">
        <v>14</v>
      </c>
      <c r="E418" s="52">
        <v>5000</v>
      </c>
      <c r="F418" s="53"/>
      <c r="G418" s="53">
        <f t="shared" si="7"/>
        <v>162284176.58900017</v>
      </c>
      <c r="H418" s="54"/>
      <c r="I418" s="55"/>
      <c r="J418" s="55"/>
      <c r="K418" s="55"/>
      <c r="L418" s="55"/>
      <c r="M418" s="55"/>
      <c r="N418" s="55"/>
      <c r="O418" s="55"/>
    </row>
    <row r="419" spans="2:15" ht="26.25">
      <c r="B419" s="49">
        <v>46288</v>
      </c>
      <c r="C419" s="50">
        <v>452400543000</v>
      </c>
      <c r="D419" s="51" t="s">
        <v>14</v>
      </c>
      <c r="E419" s="52">
        <v>4075</v>
      </c>
      <c r="F419" s="53"/>
      <c r="G419" s="53">
        <f t="shared" si="7"/>
        <v>162288251.58900017</v>
      </c>
      <c r="H419" s="54"/>
      <c r="I419" s="55"/>
      <c r="J419" s="55"/>
      <c r="K419" s="55"/>
      <c r="L419" s="55"/>
      <c r="M419" s="55"/>
      <c r="N419" s="55"/>
      <c r="O419" s="55"/>
    </row>
    <row r="420" spans="2:15" ht="26.25">
      <c r="B420" s="49">
        <v>46288</v>
      </c>
      <c r="C420" s="50">
        <v>452400430006</v>
      </c>
      <c r="D420" s="51" t="s">
        <v>14</v>
      </c>
      <c r="E420" s="52">
        <v>2152</v>
      </c>
      <c r="F420" s="53"/>
      <c r="G420" s="53">
        <f t="shared" si="7"/>
        <v>162290403.58900017</v>
      </c>
      <c r="H420" s="54"/>
      <c r="I420" s="55"/>
      <c r="J420" s="55"/>
      <c r="K420" s="55"/>
      <c r="L420" s="55"/>
      <c r="M420" s="55"/>
      <c r="N420" s="55"/>
      <c r="O420" s="55"/>
    </row>
    <row r="421" spans="2:15" ht="26.25">
      <c r="B421" s="49">
        <v>46288</v>
      </c>
      <c r="C421" s="50">
        <v>431351469</v>
      </c>
      <c r="D421" s="51" t="s">
        <v>14</v>
      </c>
      <c r="E421" s="52">
        <v>9000</v>
      </c>
      <c r="F421" s="53"/>
      <c r="G421" s="53">
        <f t="shared" si="7"/>
        <v>162299403.58900017</v>
      </c>
      <c r="H421" s="54"/>
      <c r="I421" s="55"/>
      <c r="J421" s="55"/>
      <c r="K421" s="55"/>
      <c r="L421" s="55"/>
      <c r="M421" s="55"/>
      <c r="N421" s="55"/>
      <c r="O421" s="55"/>
    </row>
    <row r="422" spans="2:15" ht="26.25">
      <c r="B422" s="49">
        <v>46288</v>
      </c>
      <c r="C422" s="50">
        <v>452810020057</v>
      </c>
      <c r="D422" s="51" t="s">
        <v>14</v>
      </c>
      <c r="E422" s="52">
        <v>283240</v>
      </c>
      <c r="F422" s="53"/>
      <c r="G422" s="53">
        <f t="shared" si="7"/>
        <v>162582643.58900017</v>
      </c>
      <c r="H422" s="54"/>
      <c r="I422" s="55"/>
      <c r="J422" s="55"/>
      <c r="K422" s="55"/>
      <c r="L422" s="55"/>
      <c r="M422" s="55"/>
      <c r="N422" s="55"/>
      <c r="O422" s="55"/>
    </row>
    <row r="423" spans="2:15" ht="26.25">
      <c r="B423" s="49">
        <v>46288</v>
      </c>
      <c r="C423" s="50">
        <v>5280020383</v>
      </c>
      <c r="D423" s="51" t="s">
        <v>14</v>
      </c>
      <c r="E423" s="52">
        <v>5700</v>
      </c>
      <c r="F423" s="53"/>
      <c r="G423" s="53">
        <f t="shared" si="7"/>
        <v>162588343.58900017</v>
      </c>
      <c r="H423" s="54"/>
      <c r="I423" s="55"/>
      <c r="J423" s="55"/>
      <c r="K423" s="55"/>
      <c r="L423" s="55"/>
      <c r="M423" s="55"/>
      <c r="N423" s="55"/>
      <c r="O423" s="55"/>
    </row>
    <row r="424" spans="2:15" ht="26.25">
      <c r="B424" s="49">
        <v>46288</v>
      </c>
      <c r="C424" s="50">
        <v>5280020386</v>
      </c>
      <c r="D424" s="51" t="s">
        <v>14</v>
      </c>
      <c r="E424" s="52">
        <v>8100</v>
      </c>
      <c r="F424" s="53"/>
      <c r="G424" s="53">
        <f t="shared" si="7"/>
        <v>162596443.58900017</v>
      </c>
      <c r="H424" s="54"/>
      <c r="I424" s="55"/>
      <c r="J424" s="55"/>
      <c r="K424" s="55"/>
      <c r="L424" s="55"/>
      <c r="M424" s="55"/>
      <c r="N424" s="55"/>
      <c r="O424" s="55"/>
    </row>
    <row r="425" spans="2:15" ht="26.25">
      <c r="B425" s="49">
        <v>46288</v>
      </c>
      <c r="C425" s="50">
        <v>452400540154</v>
      </c>
      <c r="D425" s="51" t="s">
        <v>14</v>
      </c>
      <c r="E425" s="52">
        <v>4200</v>
      </c>
      <c r="F425" s="53"/>
      <c r="G425" s="53">
        <f t="shared" si="7"/>
        <v>162600643.58900017</v>
      </c>
      <c r="H425" s="54"/>
      <c r="I425" s="55"/>
      <c r="J425" s="55"/>
      <c r="K425" s="55"/>
      <c r="L425" s="55"/>
      <c r="M425" s="55"/>
      <c r="N425" s="55"/>
      <c r="O425" s="55"/>
    </row>
    <row r="426" spans="2:15" ht="26.25">
      <c r="B426" s="49">
        <v>46288</v>
      </c>
      <c r="C426" s="50">
        <v>452400545376</v>
      </c>
      <c r="D426" s="51" t="s">
        <v>14</v>
      </c>
      <c r="E426" s="52">
        <v>10000</v>
      </c>
      <c r="F426" s="53"/>
      <c r="G426" s="53">
        <f t="shared" si="7"/>
        <v>162610643.58900017</v>
      </c>
      <c r="H426" s="54"/>
      <c r="I426" s="55"/>
      <c r="J426" s="55"/>
      <c r="K426" s="55"/>
      <c r="L426" s="55"/>
      <c r="M426" s="55"/>
      <c r="N426" s="55"/>
      <c r="O426" s="55"/>
    </row>
    <row r="427" spans="2:15" ht="26.25">
      <c r="B427" s="49">
        <v>46288</v>
      </c>
      <c r="C427" s="50">
        <v>452400548098</v>
      </c>
      <c r="D427" s="51" t="s">
        <v>14</v>
      </c>
      <c r="E427" s="52">
        <v>1187800</v>
      </c>
      <c r="F427" s="53"/>
      <c r="G427" s="53">
        <f t="shared" si="7"/>
        <v>163798443.58900017</v>
      </c>
      <c r="H427" s="54"/>
      <c r="I427" s="55"/>
      <c r="J427" s="55"/>
      <c r="K427" s="55"/>
      <c r="L427" s="55"/>
      <c r="M427" s="55"/>
      <c r="N427" s="55"/>
      <c r="O427" s="55"/>
    </row>
    <row r="428" spans="2:15" ht="26.25">
      <c r="B428" s="49">
        <v>46288</v>
      </c>
      <c r="C428" s="50">
        <v>452400544078</v>
      </c>
      <c r="D428" s="51" t="s">
        <v>14</v>
      </c>
      <c r="E428" s="52">
        <v>4717</v>
      </c>
      <c r="F428" s="53"/>
      <c r="G428" s="53">
        <f t="shared" si="7"/>
        <v>163803160.58900017</v>
      </c>
      <c r="H428" s="54"/>
      <c r="I428" s="55"/>
      <c r="J428" s="55"/>
      <c r="K428" s="55"/>
      <c r="L428" s="55"/>
      <c r="M428" s="55"/>
      <c r="N428" s="55"/>
      <c r="O428" s="55"/>
    </row>
    <row r="429" spans="2:15" ht="26.25">
      <c r="B429" s="49">
        <v>46288</v>
      </c>
      <c r="C429" s="50">
        <v>431376610</v>
      </c>
      <c r="D429" s="51" t="s">
        <v>14</v>
      </c>
      <c r="E429" s="52">
        <v>9800</v>
      </c>
      <c r="F429" s="53"/>
      <c r="G429" s="53">
        <f t="shared" si="7"/>
        <v>163812960.58900017</v>
      </c>
      <c r="H429" s="54"/>
      <c r="I429" s="55"/>
      <c r="J429" s="55"/>
      <c r="K429" s="55"/>
      <c r="L429" s="55"/>
      <c r="M429" s="55"/>
      <c r="N429" s="55"/>
      <c r="O429" s="55"/>
    </row>
    <row r="430" spans="2:15" ht="26.25">
      <c r="B430" s="49">
        <v>46288</v>
      </c>
      <c r="C430" s="50">
        <v>431379158</v>
      </c>
      <c r="D430" s="51" t="s">
        <v>14</v>
      </c>
      <c r="E430" s="52">
        <v>5000</v>
      </c>
      <c r="F430" s="53"/>
      <c r="G430" s="53">
        <f t="shared" si="7"/>
        <v>163817960.58900017</v>
      </c>
      <c r="H430" s="54"/>
      <c r="I430" s="55"/>
      <c r="J430" s="55"/>
      <c r="K430" s="55"/>
      <c r="L430" s="55"/>
      <c r="M430" s="55"/>
      <c r="N430" s="55"/>
      <c r="O430" s="55"/>
    </row>
    <row r="431" spans="2:15" ht="26.25">
      <c r="B431" s="49">
        <v>46288</v>
      </c>
      <c r="C431" s="50">
        <v>5770020433</v>
      </c>
      <c r="D431" s="51" t="s">
        <v>14</v>
      </c>
      <c r="E431" s="52">
        <v>31000</v>
      </c>
      <c r="F431" s="53"/>
      <c r="G431" s="53">
        <f t="shared" si="7"/>
        <v>163848960.58900017</v>
      </c>
      <c r="H431" s="54"/>
      <c r="I431" s="55"/>
      <c r="J431" s="55"/>
      <c r="K431" s="55"/>
      <c r="L431" s="55"/>
      <c r="M431" s="55"/>
      <c r="N431" s="55"/>
      <c r="O431" s="55"/>
    </row>
    <row r="432" spans="2:15" ht="70.5">
      <c r="B432" s="49">
        <v>46288</v>
      </c>
      <c r="C432" s="50">
        <v>43137868998</v>
      </c>
      <c r="D432" s="51" t="s">
        <v>132</v>
      </c>
      <c r="E432" s="52"/>
      <c r="F432" s="53">
        <v>4200</v>
      </c>
      <c r="G432" s="53">
        <f t="shared" si="7"/>
        <v>163844760.58900017</v>
      </c>
      <c r="H432" s="54"/>
      <c r="I432" s="55"/>
      <c r="J432" s="55"/>
      <c r="K432" s="55"/>
      <c r="L432" s="55"/>
      <c r="M432" s="55"/>
      <c r="N432" s="55"/>
      <c r="O432" s="55"/>
    </row>
    <row r="433" spans="2:15" ht="70.5">
      <c r="B433" s="49">
        <v>46290</v>
      </c>
      <c r="C433" s="50" t="s">
        <v>133</v>
      </c>
      <c r="D433" s="51" t="s">
        <v>134</v>
      </c>
      <c r="E433" s="52"/>
      <c r="F433" s="53">
        <v>79655.63</v>
      </c>
      <c r="G433" s="53">
        <f t="shared" si="7"/>
        <v>163765104.95900017</v>
      </c>
      <c r="H433" s="54"/>
      <c r="I433" s="55"/>
      <c r="J433" s="55"/>
      <c r="K433" s="55"/>
      <c r="L433" s="55"/>
      <c r="M433" s="55"/>
      <c r="N433" s="55"/>
      <c r="O433" s="55"/>
    </row>
    <row r="434" spans="2:15" ht="70.5">
      <c r="B434" s="49">
        <v>46290</v>
      </c>
      <c r="C434" s="50" t="s">
        <v>135</v>
      </c>
      <c r="D434" s="51" t="s">
        <v>136</v>
      </c>
      <c r="E434" s="52"/>
      <c r="F434" s="53">
        <v>11992.5</v>
      </c>
      <c r="G434" s="53">
        <f t="shared" si="7"/>
        <v>163753112.45900017</v>
      </c>
      <c r="H434" s="54"/>
      <c r="I434" s="55"/>
      <c r="J434" s="55"/>
      <c r="K434" s="55"/>
      <c r="L434" s="55"/>
      <c r="M434" s="55"/>
      <c r="N434" s="55"/>
      <c r="O434" s="55"/>
    </row>
    <row r="435" spans="2:15" ht="26.25">
      <c r="B435" s="49">
        <v>46290</v>
      </c>
      <c r="C435" s="50">
        <v>452400470195</v>
      </c>
      <c r="D435" s="51" t="s">
        <v>14</v>
      </c>
      <c r="E435" s="52">
        <v>145694</v>
      </c>
      <c r="F435" s="53"/>
      <c r="G435" s="53">
        <f t="shared" si="7"/>
        <v>163898806.45900017</v>
      </c>
      <c r="H435" s="54"/>
      <c r="I435" s="55"/>
      <c r="J435" s="55"/>
      <c r="K435" s="55"/>
      <c r="L435" s="55"/>
      <c r="M435" s="55"/>
      <c r="N435" s="55"/>
      <c r="O435" s="55"/>
    </row>
    <row r="436" spans="2:15" ht="26.25">
      <c r="B436" s="49">
        <v>46290</v>
      </c>
      <c r="C436" s="50">
        <v>452400541426</v>
      </c>
      <c r="D436" s="51" t="s">
        <v>14</v>
      </c>
      <c r="E436" s="52">
        <v>7700</v>
      </c>
      <c r="F436" s="53"/>
      <c r="G436" s="53">
        <f t="shared" si="7"/>
        <v>163906506.45900017</v>
      </c>
      <c r="H436" s="54"/>
      <c r="I436" s="55"/>
      <c r="J436" s="55"/>
      <c r="K436" s="55"/>
      <c r="L436" s="55"/>
      <c r="M436" s="55"/>
      <c r="N436" s="55"/>
      <c r="O436" s="55"/>
    </row>
    <row r="437" spans="2:15" ht="26.25">
      <c r="B437" s="49">
        <v>46290</v>
      </c>
      <c r="C437" s="50">
        <v>452400541212</v>
      </c>
      <c r="D437" s="51" t="s">
        <v>14</v>
      </c>
      <c r="E437" s="52">
        <v>10000</v>
      </c>
      <c r="F437" s="53"/>
      <c r="G437" s="53">
        <f t="shared" si="7"/>
        <v>163916506.45900017</v>
      </c>
      <c r="H437" s="54"/>
      <c r="I437" s="55"/>
      <c r="J437" s="55"/>
      <c r="K437" s="55"/>
      <c r="L437" s="55"/>
      <c r="M437" s="55"/>
      <c r="N437" s="55"/>
      <c r="O437" s="55"/>
    </row>
    <row r="438" spans="2:15" ht="26.25">
      <c r="B438" s="49">
        <v>46290</v>
      </c>
      <c r="C438" s="50">
        <v>452400430008</v>
      </c>
      <c r="D438" s="51" t="s">
        <v>14</v>
      </c>
      <c r="E438" s="52">
        <v>773670</v>
      </c>
      <c r="F438" s="53"/>
      <c r="G438" s="53">
        <f t="shared" si="7"/>
        <v>164690176.45900017</v>
      </c>
      <c r="H438" s="54"/>
      <c r="I438" s="55"/>
      <c r="J438" s="55"/>
      <c r="K438" s="55"/>
      <c r="L438" s="55"/>
      <c r="M438" s="55"/>
      <c r="N438" s="55"/>
      <c r="O438" s="55"/>
    </row>
    <row r="439" spans="2:15" ht="26.25">
      <c r="B439" s="49">
        <v>46290</v>
      </c>
      <c r="C439" s="50">
        <v>5770030402</v>
      </c>
      <c r="D439" s="51" t="s">
        <v>14</v>
      </c>
      <c r="E439" s="52">
        <v>184100</v>
      </c>
      <c r="F439" s="53"/>
      <c r="G439" s="53">
        <f t="shared" si="7"/>
        <v>164874276.45900017</v>
      </c>
      <c r="H439" s="54"/>
      <c r="I439" s="55"/>
      <c r="J439" s="55"/>
      <c r="K439" s="55"/>
      <c r="L439" s="55"/>
      <c r="M439" s="55"/>
      <c r="N439" s="55"/>
      <c r="O439" s="55"/>
    </row>
    <row r="440" spans="2:15" ht="26.25">
      <c r="B440" s="49">
        <v>46290</v>
      </c>
      <c r="C440" s="50">
        <v>5770030405</v>
      </c>
      <c r="D440" s="51" t="s">
        <v>14</v>
      </c>
      <c r="E440" s="52">
        <v>16800</v>
      </c>
      <c r="F440" s="53"/>
      <c r="G440" s="53">
        <f t="shared" si="7"/>
        <v>164891076.45900017</v>
      </c>
      <c r="H440" s="54"/>
      <c r="I440" s="55"/>
      <c r="J440" s="55"/>
      <c r="K440" s="55"/>
      <c r="L440" s="55"/>
      <c r="M440" s="55"/>
      <c r="N440" s="55"/>
      <c r="O440" s="55"/>
    </row>
    <row r="441" spans="2:15" ht="26.25">
      <c r="B441" s="49">
        <v>46290</v>
      </c>
      <c r="C441" s="50">
        <v>5770030408</v>
      </c>
      <c r="D441" s="51" t="s">
        <v>14</v>
      </c>
      <c r="E441" s="52">
        <v>33000</v>
      </c>
      <c r="F441" s="53"/>
      <c r="G441" s="53">
        <f t="shared" si="7"/>
        <v>164924076.45900017</v>
      </c>
      <c r="H441" s="54"/>
      <c r="I441" s="55"/>
      <c r="J441" s="55"/>
      <c r="K441" s="55"/>
      <c r="L441" s="55"/>
      <c r="M441" s="55"/>
      <c r="N441" s="55"/>
      <c r="O441" s="55"/>
    </row>
    <row r="442" spans="2:15" ht="26.25">
      <c r="B442" s="49">
        <v>46290</v>
      </c>
      <c r="C442" s="50">
        <v>5770030411</v>
      </c>
      <c r="D442" s="51" t="s">
        <v>14</v>
      </c>
      <c r="E442" s="52">
        <v>25550</v>
      </c>
      <c r="F442" s="53"/>
      <c r="G442" s="53">
        <f t="shared" si="7"/>
        <v>164949626.45900017</v>
      </c>
      <c r="H442" s="54"/>
      <c r="I442" s="55"/>
      <c r="J442" s="55"/>
      <c r="K442" s="55"/>
      <c r="L442" s="55"/>
      <c r="M442" s="55"/>
      <c r="N442" s="55"/>
      <c r="O442" s="55"/>
    </row>
    <row r="443" spans="2:15" ht="26.25">
      <c r="B443" s="49">
        <v>46290</v>
      </c>
      <c r="C443" s="50">
        <v>5280020359</v>
      </c>
      <c r="D443" s="51" t="s">
        <v>14</v>
      </c>
      <c r="E443" s="52">
        <v>17900</v>
      </c>
      <c r="F443" s="53"/>
      <c r="G443" s="53">
        <f t="shared" si="7"/>
        <v>164967526.45900017</v>
      </c>
      <c r="H443" s="54"/>
      <c r="I443" s="55"/>
      <c r="J443" s="55"/>
      <c r="K443" s="55"/>
      <c r="L443" s="55"/>
      <c r="M443" s="55"/>
      <c r="N443" s="55"/>
      <c r="O443" s="55"/>
    </row>
    <row r="444" spans="2:15" ht="26.25">
      <c r="B444" s="49">
        <v>46290</v>
      </c>
      <c r="C444" s="50">
        <v>5280020362</v>
      </c>
      <c r="D444" s="51" t="s">
        <v>14</v>
      </c>
      <c r="E444" s="52">
        <v>53100</v>
      </c>
      <c r="F444" s="53"/>
      <c r="G444" s="53">
        <f t="shared" si="7"/>
        <v>165020626.45900017</v>
      </c>
      <c r="H444" s="54"/>
      <c r="I444" s="55"/>
      <c r="J444" s="55"/>
      <c r="K444" s="55"/>
      <c r="L444" s="55"/>
      <c r="M444" s="55"/>
      <c r="N444" s="55"/>
      <c r="O444" s="55"/>
    </row>
    <row r="445" spans="2:15" ht="26.25">
      <c r="B445" s="49">
        <v>46290</v>
      </c>
      <c r="C445" s="50">
        <v>452400542146</v>
      </c>
      <c r="D445" s="51" t="s">
        <v>14</v>
      </c>
      <c r="E445" s="52">
        <v>6000</v>
      </c>
      <c r="F445" s="53"/>
      <c r="G445" s="53">
        <f t="shared" si="7"/>
        <v>165026626.45900017</v>
      </c>
      <c r="H445" s="54"/>
      <c r="I445" s="55"/>
      <c r="J445" s="55"/>
      <c r="K445" s="55"/>
      <c r="L445" s="55"/>
      <c r="M445" s="55"/>
      <c r="N445" s="55"/>
      <c r="O445" s="55"/>
    </row>
    <row r="446" spans="2:15" ht="26.25">
      <c r="B446" s="49">
        <v>46290</v>
      </c>
      <c r="C446" s="50">
        <v>452400541948</v>
      </c>
      <c r="D446" s="51" t="s">
        <v>14</v>
      </c>
      <c r="E446" s="52">
        <v>45860</v>
      </c>
      <c r="F446" s="53"/>
      <c r="G446" s="53">
        <f t="shared" si="7"/>
        <v>165072486.45900017</v>
      </c>
      <c r="H446" s="54"/>
      <c r="I446" s="55"/>
      <c r="J446" s="55"/>
      <c r="K446" s="55"/>
      <c r="L446" s="55"/>
      <c r="M446" s="55"/>
      <c r="N446" s="55"/>
      <c r="O446" s="55"/>
    </row>
    <row r="447" spans="2:15" ht="70.5">
      <c r="B447" s="49">
        <v>46292</v>
      </c>
      <c r="C447" s="50">
        <v>39007</v>
      </c>
      <c r="D447" s="51" t="s">
        <v>13</v>
      </c>
      <c r="E447" s="52">
        <v>1500</v>
      </c>
      <c r="F447" s="53"/>
      <c r="G447" s="53">
        <f t="shared" si="7"/>
        <v>165073986.45900017</v>
      </c>
      <c r="H447" s="54"/>
      <c r="I447" s="55"/>
      <c r="J447" s="55"/>
      <c r="K447" s="55"/>
      <c r="L447" s="55"/>
      <c r="M447" s="55"/>
      <c r="N447" s="55"/>
      <c r="O447" s="55"/>
    </row>
    <row r="448" spans="2:15" ht="93.75">
      <c r="B448" s="49">
        <v>46293</v>
      </c>
      <c r="C448" s="50" t="s">
        <v>137</v>
      </c>
      <c r="D448" s="51" t="s">
        <v>138</v>
      </c>
      <c r="E448" s="52"/>
      <c r="F448" s="53">
        <v>354025.09</v>
      </c>
      <c r="G448" s="53">
        <f t="shared" si="7"/>
        <v>164719961.36900017</v>
      </c>
      <c r="H448" s="54"/>
      <c r="I448" s="55"/>
      <c r="J448" s="55"/>
      <c r="K448" s="55"/>
      <c r="L448" s="55"/>
      <c r="M448" s="55"/>
      <c r="N448" s="55"/>
      <c r="O448" s="55"/>
    </row>
    <row r="449" spans="2:15" ht="26.25">
      <c r="B449" s="49">
        <v>46293</v>
      </c>
      <c r="C449" s="50">
        <v>452400470198</v>
      </c>
      <c r="D449" s="51" t="s">
        <v>14</v>
      </c>
      <c r="E449" s="52">
        <v>67900</v>
      </c>
      <c r="F449" s="53"/>
      <c r="G449" s="53">
        <f t="shared" si="7"/>
        <v>164787861.36900017</v>
      </c>
      <c r="H449" s="54"/>
      <c r="I449" s="55"/>
      <c r="J449" s="55"/>
      <c r="K449" s="55"/>
      <c r="L449" s="55"/>
      <c r="M449" s="55"/>
      <c r="N449" s="55"/>
      <c r="O449" s="55"/>
    </row>
    <row r="450" spans="2:15" ht="26.25">
      <c r="B450" s="49">
        <v>46293</v>
      </c>
      <c r="C450" s="50">
        <v>431555930</v>
      </c>
      <c r="D450" s="51" t="s">
        <v>14</v>
      </c>
      <c r="E450" s="52">
        <v>8400</v>
      </c>
      <c r="F450" s="53"/>
      <c r="G450" s="53">
        <f t="shared" si="7"/>
        <v>164796261.36900017</v>
      </c>
      <c r="H450" s="54"/>
      <c r="I450" s="55"/>
      <c r="J450" s="55"/>
      <c r="K450" s="55"/>
      <c r="L450" s="55"/>
      <c r="M450" s="55"/>
      <c r="N450" s="55"/>
      <c r="O450" s="55"/>
    </row>
    <row r="451" spans="2:15" ht="26.25">
      <c r="B451" s="49">
        <v>46293</v>
      </c>
      <c r="C451" s="50">
        <v>431555930</v>
      </c>
      <c r="D451" s="51" t="s">
        <v>14</v>
      </c>
      <c r="E451" s="52">
        <v>8400</v>
      </c>
      <c r="F451" s="53"/>
      <c r="G451" s="53">
        <f t="shared" si="7"/>
        <v>164804661.36900017</v>
      </c>
      <c r="H451" s="54"/>
      <c r="I451" s="55"/>
      <c r="J451" s="55"/>
      <c r="K451" s="55"/>
      <c r="L451" s="55"/>
      <c r="M451" s="55"/>
      <c r="N451" s="55"/>
      <c r="O451" s="55"/>
    </row>
    <row r="452" spans="2:15" ht="26.25">
      <c r="B452" s="49">
        <v>46293</v>
      </c>
      <c r="C452" s="50">
        <v>243071411</v>
      </c>
      <c r="D452" s="51" t="s">
        <v>14</v>
      </c>
      <c r="E452" s="52">
        <v>4900</v>
      </c>
      <c r="F452" s="53"/>
      <c r="G452" s="53">
        <f t="shared" si="7"/>
        <v>164809561.36900017</v>
      </c>
      <c r="H452" s="54"/>
      <c r="I452" s="55"/>
      <c r="J452" s="55"/>
      <c r="K452" s="55"/>
      <c r="L452" s="55"/>
      <c r="M452" s="55"/>
      <c r="N452" s="55"/>
      <c r="O452" s="55"/>
    </row>
    <row r="453" spans="2:15" ht="26.25">
      <c r="B453" s="49">
        <v>46293</v>
      </c>
      <c r="C453" s="50">
        <v>452400545371</v>
      </c>
      <c r="D453" s="51" t="s">
        <v>14</v>
      </c>
      <c r="E453" s="52">
        <v>9800</v>
      </c>
      <c r="F453" s="53"/>
      <c r="G453" s="53">
        <f t="shared" si="7"/>
        <v>164819361.36900017</v>
      </c>
      <c r="H453" s="54"/>
      <c r="I453" s="55"/>
      <c r="J453" s="55"/>
      <c r="K453" s="55"/>
      <c r="L453" s="55"/>
      <c r="M453" s="55"/>
      <c r="N453" s="55"/>
      <c r="O453" s="55"/>
    </row>
    <row r="454" spans="2:15" ht="26.25">
      <c r="B454" s="49">
        <v>46293</v>
      </c>
      <c r="C454" s="50">
        <v>452400542530</v>
      </c>
      <c r="D454" s="51" t="s">
        <v>14</v>
      </c>
      <c r="E454" s="52">
        <v>5000</v>
      </c>
      <c r="F454" s="53"/>
      <c r="G454" s="53">
        <f t="shared" si="7"/>
        <v>164824361.36900017</v>
      </c>
      <c r="H454" s="54"/>
      <c r="I454" s="55"/>
      <c r="J454" s="55"/>
      <c r="K454" s="55"/>
      <c r="L454" s="55"/>
      <c r="M454" s="55"/>
      <c r="N454" s="55"/>
      <c r="O454" s="55"/>
    </row>
    <row r="455" spans="2:15" ht="26.25">
      <c r="B455" s="49">
        <v>46293</v>
      </c>
      <c r="C455" s="50">
        <v>452400544568</v>
      </c>
      <c r="D455" s="51" t="s">
        <v>14</v>
      </c>
      <c r="E455" s="52">
        <v>242400</v>
      </c>
      <c r="F455" s="53"/>
      <c r="G455" s="53">
        <f t="shared" si="7"/>
        <v>165066761.36900017</v>
      </c>
      <c r="H455" s="54"/>
      <c r="I455" s="55"/>
      <c r="J455" s="55"/>
      <c r="K455" s="55"/>
      <c r="L455" s="55"/>
      <c r="M455" s="55"/>
      <c r="N455" s="55"/>
      <c r="O455" s="55"/>
    </row>
    <row r="456" spans="2:15" ht="26.25">
      <c r="B456" s="49">
        <v>46293</v>
      </c>
      <c r="C456" s="50">
        <v>431605287</v>
      </c>
      <c r="D456" s="51" t="s">
        <v>14</v>
      </c>
      <c r="E456" s="52">
        <v>3200</v>
      </c>
      <c r="F456" s="53"/>
      <c r="G456" s="53">
        <f t="shared" si="7"/>
        <v>165069961.36900017</v>
      </c>
      <c r="H456" s="54"/>
      <c r="I456" s="55"/>
      <c r="J456" s="55"/>
      <c r="K456" s="55"/>
      <c r="L456" s="55"/>
      <c r="M456" s="55"/>
      <c r="N456" s="55"/>
      <c r="O456" s="55"/>
    </row>
    <row r="457" spans="2:15" ht="26.25">
      <c r="B457" s="49">
        <v>46293</v>
      </c>
      <c r="C457" s="50">
        <v>431612713</v>
      </c>
      <c r="D457" s="51" t="s">
        <v>14</v>
      </c>
      <c r="E457" s="52">
        <v>20000</v>
      </c>
      <c r="F457" s="53"/>
      <c r="G457" s="53">
        <f t="shared" si="7"/>
        <v>165089961.36900017</v>
      </c>
      <c r="H457" s="54"/>
      <c r="I457" s="55"/>
      <c r="J457" s="55"/>
      <c r="K457" s="55"/>
      <c r="L457" s="55"/>
      <c r="M457" s="55"/>
      <c r="N457" s="55"/>
      <c r="O457" s="55"/>
    </row>
    <row r="458" spans="2:15" ht="26.25">
      <c r="B458" s="49">
        <v>46293</v>
      </c>
      <c r="C458" s="50">
        <v>924307325</v>
      </c>
      <c r="D458" s="51" t="s">
        <v>14</v>
      </c>
      <c r="E458" s="52">
        <v>9000</v>
      </c>
      <c r="F458" s="53"/>
      <c r="G458" s="53">
        <f t="shared" si="7"/>
        <v>165098961.36900017</v>
      </c>
      <c r="H458" s="54"/>
      <c r="I458" s="55"/>
      <c r="J458" s="55"/>
      <c r="K458" s="55"/>
      <c r="L458" s="55"/>
      <c r="M458" s="55"/>
      <c r="N458" s="55"/>
      <c r="O458" s="55"/>
    </row>
    <row r="459" spans="2:15" ht="26.25">
      <c r="B459" s="49">
        <v>46293</v>
      </c>
      <c r="C459" s="50">
        <v>452400430011</v>
      </c>
      <c r="D459" s="51" t="s">
        <v>14</v>
      </c>
      <c r="E459" s="52">
        <v>100</v>
      </c>
      <c r="F459" s="53"/>
      <c r="G459" s="53">
        <f t="shared" si="7"/>
        <v>165099061.36900017</v>
      </c>
      <c r="H459" s="54"/>
      <c r="I459" s="55"/>
      <c r="J459" s="55"/>
      <c r="K459" s="55"/>
      <c r="L459" s="55"/>
      <c r="M459" s="55"/>
      <c r="N459" s="55"/>
      <c r="O459" s="55"/>
    </row>
    <row r="460" spans="2:15" ht="26.25">
      <c r="B460" s="49">
        <v>46293</v>
      </c>
      <c r="C460" s="50">
        <v>452400545920</v>
      </c>
      <c r="D460" s="51" t="s">
        <v>14</v>
      </c>
      <c r="E460" s="52">
        <v>154350</v>
      </c>
      <c r="F460" s="53"/>
      <c r="G460" s="53">
        <f t="shared" si="7"/>
        <v>165253411.36900017</v>
      </c>
      <c r="H460" s="54"/>
      <c r="I460" s="55"/>
      <c r="J460" s="55"/>
      <c r="K460" s="55"/>
      <c r="L460" s="55"/>
      <c r="M460" s="55"/>
      <c r="N460" s="55"/>
      <c r="O460" s="55"/>
    </row>
    <row r="461" spans="2:15" ht="26.25">
      <c r="B461" s="49">
        <v>46293</v>
      </c>
      <c r="C461" s="50">
        <v>5280010343</v>
      </c>
      <c r="D461" s="51" t="s">
        <v>14</v>
      </c>
      <c r="E461" s="52">
        <v>67750</v>
      </c>
      <c r="F461" s="53"/>
      <c r="G461" s="53">
        <f t="shared" si="7"/>
        <v>165321161.36900017</v>
      </c>
      <c r="H461" s="54"/>
      <c r="I461" s="55"/>
      <c r="J461" s="55"/>
      <c r="K461" s="55"/>
      <c r="L461" s="55"/>
      <c r="M461" s="55"/>
      <c r="N461" s="55"/>
      <c r="O461" s="55"/>
    </row>
    <row r="462" spans="2:15" ht="26.25">
      <c r="B462" s="49">
        <v>46293</v>
      </c>
      <c r="C462" s="50">
        <v>5280010346</v>
      </c>
      <c r="D462" s="51" t="s">
        <v>14</v>
      </c>
      <c r="E462" s="52">
        <v>4900</v>
      </c>
      <c r="F462" s="53"/>
      <c r="G462" s="53">
        <f t="shared" si="7"/>
        <v>165326061.36900017</v>
      </c>
      <c r="H462" s="54"/>
      <c r="I462" s="55"/>
      <c r="J462" s="55"/>
      <c r="K462" s="55"/>
      <c r="L462" s="55"/>
      <c r="M462" s="55"/>
      <c r="N462" s="55"/>
      <c r="O462" s="55"/>
    </row>
    <row r="463" spans="2:15" ht="26.25">
      <c r="B463" s="49">
        <v>46293</v>
      </c>
      <c r="C463" s="50">
        <v>5540020974</v>
      </c>
      <c r="D463" s="51" t="s">
        <v>14</v>
      </c>
      <c r="E463" s="52">
        <v>7000</v>
      </c>
      <c r="F463" s="53"/>
      <c r="G463" s="53">
        <f t="shared" si="7"/>
        <v>165333061.36900017</v>
      </c>
      <c r="H463" s="54"/>
      <c r="I463" s="55"/>
      <c r="J463" s="55"/>
      <c r="K463" s="55"/>
      <c r="L463" s="55"/>
      <c r="M463" s="55"/>
      <c r="N463" s="55"/>
      <c r="O463" s="55"/>
    </row>
    <row r="464" spans="2:15" ht="26.25">
      <c r="B464" s="49">
        <v>46293</v>
      </c>
      <c r="C464" s="50">
        <v>5770020660</v>
      </c>
      <c r="D464" s="51" t="s">
        <v>14</v>
      </c>
      <c r="E464" s="52">
        <v>63700</v>
      </c>
      <c r="F464" s="53"/>
      <c r="G464" s="53">
        <f t="shared" si="7"/>
        <v>165396761.36900017</v>
      </c>
      <c r="H464" s="54"/>
      <c r="I464" s="55"/>
      <c r="J464" s="55"/>
      <c r="K464" s="55"/>
      <c r="L464" s="55"/>
      <c r="M464" s="55"/>
      <c r="N464" s="55"/>
      <c r="O464" s="55"/>
    </row>
    <row r="465" spans="2:15" ht="78" customHeight="1">
      <c r="B465" s="49">
        <v>46294</v>
      </c>
      <c r="C465" s="50" t="s">
        <v>139</v>
      </c>
      <c r="D465" s="51" t="s">
        <v>140</v>
      </c>
      <c r="E465" s="52"/>
      <c r="F465" s="53">
        <v>25712.13</v>
      </c>
      <c r="G465" s="53">
        <f t="shared" si="7"/>
        <v>165371049.23900017</v>
      </c>
      <c r="H465" s="54"/>
      <c r="I465" s="55"/>
      <c r="J465" s="55"/>
      <c r="K465" s="55"/>
      <c r="L465" s="55"/>
      <c r="M465" s="55"/>
      <c r="N465" s="55"/>
      <c r="O465" s="55"/>
    </row>
    <row r="466" spans="2:15" ht="75.75" customHeight="1">
      <c r="B466" s="49">
        <v>46294</v>
      </c>
      <c r="C466" s="50" t="s">
        <v>141</v>
      </c>
      <c r="D466" s="51" t="s">
        <v>142</v>
      </c>
      <c r="E466" s="52"/>
      <c r="F466" s="53">
        <v>13840</v>
      </c>
      <c r="G466" s="53">
        <f t="shared" si="7"/>
        <v>165357209.23900017</v>
      </c>
      <c r="H466" s="54"/>
      <c r="I466" s="55"/>
      <c r="J466" s="55"/>
      <c r="K466" s="55"/>
      <c r="L466" s="55"/>
      <c r="M466" s="55"/>
      <c r="N466" s="55"/>
      <c r="O466" s="55"/>
    </row>
    <row r="467" spans="2:15" ht="56.25" customHeight="1">
      <c r="B467" s="49">
        <v>46294</v>
      </c>
      <c r="C467" s="50">
        <v>53372</v>
      </c>
      <c r="D467" s="51" t="s">
        <v>13</v>
      </c>
      <c r="E467" s="52">
        <v>6525</v>
      </c>
      <c r="F467" s="53"/>
      <c r="G467" s="53">
        <f t="shared" si="7"/>
        <v>165363734.23900017</v>
      </c>
      <c r="H467" s="54"/>
      <c r="I467" s="55"/>
      <c r="J467" s="55"/>
      <c r="K467" s="55"/>
      <c r="L467" s="55"/>
      <c r="M467" s="55"/>
      <c r="N467" s="55"/>
      <c r="O467" s="55"/>
    </row>
    <row r="468" spans="2:15" ht="70.5">
      <c r="B468" s="49">
        <v>46294</v>
      </c>
      <c r="C468" s="50">
        <v>927124</v>
      </c>
      <c r="D468" s="51" t="s">
        <v>13</v>
      </c>
      <c r="E468" s="52">
        <v>600</v>
      </c>
      <c r="F468" s="53"/>
      <c r="G468" s="53">
        <f t="shared" si="7"/>
        <v>165364334.23900017</v>
      </c>
      <c r="H468" s="54"/>
      <c r="I468" s="55"/>
      <c r="J468" s="55"/>
      <c r="K468" s="55"/>
      <c r="L468" s="55"/>
      <c r="M468" s="55"/>
      <c r="N468" s="55"/>
      <c r="O468" s="55"/>
    </row>
    <row r="469" spans="2:15" ht="70.5">
      <c r="B469" s="49">
        <v>46294</v>
      </c>
      <c r="C469" s="50">
        <v>81966</v>
      </c>
      <c r="D469" s="51" t="s">
        <v>13</v>
      </c>
      <c r="E469" s="52">
        <v>5000</v>
      </c>
      <c r="F469" s="53"/>
      <c r="G469" s="53">
        <f t="shared" ref="G469:G488" si="8">+G468+E469-F469</f>
        <v>165369334.23900017</v>
      </c>
      <c r="H469" s="54"/>
      <c r="I469" s="55"/>
      <c r="J469" s="55"/>
      <c r="K469" s="55"/>
      <c r="L469" s="55"/>
      <c r="M469" s="55"/>
      <c r="N469" s="55"/>
      <c r="O469" s="55"/>
    </row>
    <row r="470" spans="2:15" ht="70.5">
      <c r="B470" s="49">
        <v>46294</v>
      </c>
      <c r="C470" s="50">
        <v>741568</v>
      </c>
      <c r="D470" s="51" t="s">
        <v>13</v>
      </c>
      <c r="E470" s="52">
        <v>900</v>
      </c>
      <c r="F470" s="53"/>
      <c r="G470" s="53">
        <f t="shared" si="8"/>
        <v>165370234.23900017</v>
      </c>
      <c r="H470" s="54"/>
      <c r="I470" s="55"/>
      <c r="J470" s="55"/>
      <c r="K470" s="55"/>
      <c r="L470" s="55"/>
      <c r="M470" s="55"/>
      <c r="N470" s="55"/>
      <c r="O470" s="55"/>
    </row>
    <row r="471" spans="2:15" ht="26.25">
      <c r="B471" s="49">
        <v>46294</v>
      </c>
      <c r="C471" s="50">
        <v>452400470195</v>
      </c>
      <c r="D471" s="51" t="s">
        <v>14</v>
      </c>
      <c r="E471" s="52">
        <v>65208.25</v>
      </c>
      <c r="F471" s="53"/>
      <c r="G471" s="53">
        <f t="shared" si="8"/>
        <v>165435442.48900017</v>
      </c>
      <c r="H471" s="54"/>
      <c r="I471" s="55"/>
      <c r="J471" s="55"/>
      <c r="K471" s="55"/>
      <c r="L471" s="55"/>
      <c r="M471" s="55"/>
      <c r="N471" s="55"/>
      <c r="O471" s="55"/>
    </row>
    <row r="472" spans="2:15" ht="26.25">
      <c r="B472" s="49">
        <v>46294</v>
      </c>
      <c r="C472" s="50">
        <v>243079638</v>
      </c>
      <c r="D472" s="51" t="s">
        <v>14</v>
      </c>
      <c r="E472" s="52">
        <v>1125</v>
      </c>
      <c r="F472" s="53"/>
      <c r="G472" s="53">
        <f t="shared" si="8"/>
        <v>165436567.48900017</v>
      </c>
      <c r="H472" s="54"/>
      <c r="I472" s="55"/>
      <c r="J472" s="55"/>
      <c r="K472" s="55"/>
      <c r="L472" s="55"/>
      <c r="M472" s="55"/>
      <c r="N472" s="55"/>
      <c r="O472" s="55"/>
    </row>
    <row r="473" spans="2:15" ht="26.25">
      <c r="B473" s="49">
        <v>46294</v>
      </c>
      <c r="C473" s="50">
        <v>452400544663</v>
      </c>
      <c r="D473" s="51" t="s">
        <v>14</v>
      </c>
      <c r="E473" s="52">
        <v>12000</v>
      </c>
      <c r="F473" s="53"/>
      <c r="G473" s="53">
        <f t="shared" si="8"/>
        <v>165448567.48900017</v>
      </c>
      <c r="H473" s="54"/>
      <c r="I473" s="55"/>
      <c r="J473" s="55"/>
      <c r="K473" s="55"/>
      <c r="L473" s="55"/>
      <c r="M473" s="55"/>
      <c r="N473" s="55"/>
      <c r="O473" s="55"/>
    </row>
    <row r="474" spans="2:15" ht="26.25">
      <c r="B474" s="49">
        <v>46294</v>
      </c>
      <c r="C474" s="50">
        <v>452400548780</v>
      </c>
      <c r="D474" s="51" t="s">
        <v>14</v>
      </c>
      <c r="E474" s="52">
        <v>3010</v>
      </c>
      <c r="F474" s="53"/>
      <c r="G474" s="53">
        <f t="shared" si="8"/>
        <v>165451577.48900017</v>
      </c>
      <c r="H474" s="54"/>
      <c r="I474" s="55"/>
      <c r="J474" s="55"/>
      <c r="K474" s="55"/>
      <c r="L474" s="55"/>
      <c r="M474" s="55"/>
      <c r="N474" s="55"/>
      <c r="O474" s="55"/>
    </row>
    <row r="475" spans="2:15" ht="26.25">
      <c r="B475" s="49">
        <v>46294</v>
      </c>
      <c r="C475" s="50">
        <v>431673898</v>
      </c>
      <c r="D475" s="51" t="s">
        <v>14</v>
      </c>
      <c r="E475" s="52">
        <v>6000</v>
      </c>
      <c r="F475" s="53"/>
      <c r="G475" s="53">
        <f t="shared" si="8"/>
        <v>165457577.48900017</v>
      </c>
      <c r="H475" s="54"/>
      <c r="I475" s="55"/>
      <c r="J475" s="55"/>
      <c r="K475" s="55"/>
      <c r="L475" s="55"/>
      <c r="M475" s="55"/>
      <c r="N475" s="55"/>
      <c r="O475" s="55"/>
    </row>
    <row r="476" spans="2:15" ht="26.25">
      <c r="B476" s="49">
        <v>46294</v>
      </c>
      <c r="C476" s="50">
        <v>452400430005</v>
      </c>
      <c r="D476" s="51" t="s">
        <v>14</v>
      </c>
      <c r="E476" s="52">
        <v>100</v>
      </c>
      <c r="F476" s="53"/>
      <c r="G476" s="53">
        <f t="shared" si="8"/>
        <v>165457677.48900017</v>
      </c>
      <c r="H476" s="54"/>
      <c r="I476" s="55"/>
      <c r="J476" s="55"/>
      <c r="K476" s="55"/>
      <c r="L476" s="55"/>
      <c r="M476" s="55"/>
      <c r="N476" s="55"/>
      <c r="O476" s="55"/>
    </row>
    <row r="477" spans="2:15" ht="26.25">
      <c r="B477" s="49">
        <v>46294</v>
      </c>
      <c r="C477" s="50">
        <v>452400544721</v>
      </c>
      <c r="D477" s="51" t="s">
        <v>14</v>
      </c>
      <c r="E477" s="52">
        <v>254225</v>
      </c>
      <c r="F477" s="53"/>
      <c r="G477" s="53">
        <f t="shared" si="8"/>
        <v>165711902.48900017</v>
      </c>
      <c r="H477" s="54"/>
      <c r="I477" s="55"/>
      <c r="J477" s="55"/>
      <c r="K477" s="55"/>
      <c r="L477" s="55"/>
      <c r="M477" s="55"/>
      <c r="N477" s="55"/>
      <c r="O477" s="55"/>
    </row>
    <row r="478" spans="2:15" ht="26.25">
      <c r="B478" s="49">
        <v>46294</v>
      </c>
      <c r="C478" s="50">
        <v>452400549192</v>
      </c>
      <c r="D478" s="51" t="s">
        <v>14</v>
      </c>
      <c r="E478" s="52">
        <v>925</v>
      </c>
      <c r="F478" s="53"/>
      <c r="G478" s="53">
        <f t="shared" si="8"/>
        <v>165712827.48900017</v>
      </c>
      <c r="H478" s="54"/>
      <c r="I478" s="55"/>
      <c r="J478" s="55"/>
      <c r="K478" s="55"/>
      <c r="L478" s="55"/>
      <c r="M478" s="55"/>
      <c r="N478" s="55"/>
      <c r="O478" s="55"/>
    </row>
    <row r="479" spans="2:15" ht="26.25">
      <c r="B479" s="49">
        <v>46294</v>
      </c>
      <c r="C479" s="50">
        <v>5280010301</v>
      </c>
      <c r="D479" s="51" t="s">
        <v>14</v>
      </c>
      <c r="E479" s="52">
        <v>12500</v>
      </c>
      <c r="F479" s="53"/>
      <c r="G479" s="53">
        <f t="shared" si="8"/>
        <v>165725327.48900017</v>
      </c>
      <c r="H479" s="54"/>
      <c r="I479" s="55"/>
      <c r="J479" s="55"/>
      <c r="K479" s="55"/>
      <c r="L479" s="55"/>
      <c r="M479" s="55"/>
      <c r="N479" s="55"/>
      <c r="O479" s="55"/>
    </row>
    <row r="480" spans="2:15" ht="26.25">
      <c r="B480" s="49">
        <v>46294</v>
      </c>
      <c r="C480" s="50">
        <v>5770030432</v>
      </c>
      <c r="D480" s="51" t="s">
        <v>14</v>
      </c>
      <c r="E480" s="52">
        <v>9800</v>
      </c>
      <c r="F480" s="53"/>
      <c r="G480" s="53">
        <f t="shared" si="8"/>
        <v>165735127.48900017</v>
      </c>
      <c r="H480" s="54"/>
      <c r="I480" s="55"/>
      <c r="J480" s="55"/>
      <c r="K480" s="55"/>
      <c r="L480" s="55"/>
      <c r="M480" s="55"/>
      <c r="N480" s="55"/>
      <c r="O480" s="55"/>
    </row>
    <row r="481" spans="2:15" ht="26.25">
      <c r="B481" s="49">
        <v>46294</v>
      </c>
      <c r="C481" s="50">
        <v>3920030450</v>
      </c>
      <c r="D481" s="51" t="s">
        <v>14</v>
      </c>
      <c r="E481" s="52">
        <v>9100</v>
      </c>
      <c r="F481" s="53"/>
      <c r="G481" s="53">
        <f t="shared" si="8"/>
        <v>165744227.48900017</v>
      </c>
      <c r="H481" s="54"/>
      <c r="I481" s="55"/>
      <c r="J481" s="55"/>
      <c r="K481" s="55"/>
      <c r="L481" s="55"/>
      <c r="M481" s="55"/>
      <c r="N481" s="55"/>
      <c r="O481" s="55"/>
    </row>
    <row r="482" spans="2:15" ht="26.25">
      <c r="B482" s="49">
        <v>46294</v>
      </c>
      <c r="C482" s="50">
        <v>452400430002</v>
      </c>
      <c r="D482" s="51" t="s">
        <v>14</v>
      </c>
      <c r="E482" s="52">
        <v>77400</v>
      </c>
      <c r="F482" s="53"/>
      <c r="G482" s="53">
        <f t="shared" si="8"/>
        <v>165821627.48900017</v>
      </c>
      <c r="H482" s="54"/>
      <c r="I482" s="55"/>
      <c r="J482" s="55"/>
      <c r="K482" s="55"/>
      <c r="L482" s="55"/>
      <c r="M482" s="55"/>
      <c r="N482" s="55"/>
      <c r="O482" s="55"/>
    </row>
    <row r="483" spans="2:15" ht="70.5">
      <c r="B483" s="49">
        <v>46295</v>
      </c>
      <c r="C483" s="50">
        <v>94492</v>
      </c>
      <c r="D483" s="51" t="s">
        <v>13</v>
      </c>
      <c r="E483" s="52">
        <v>2625</v>
      </c>
      <c r="F483" s="53"/>
      <c r="G483" s="53">
        <f t="shared" si="8"/>
        <v>165824252.48900017</v>
      </c>
      <c r="H483" s="54"/>
      <c r="I483" s="55"/>
      <c r="J483" s="55"/>
      <c r="K483" s="55"/>
      <c r="L483" s="55"/>
      <c r="M483" s="55"/>
      <c r="N483" s="55"/>
      <c r="O483" s="55"/>
    </row>
    <row r="484" spans="2:15" ht="70.5">
      <c r="B484" s="49">
        <v>46295</v>
      </c>
      <c r="C484" s="50">
        <v>361981</v>
      </c>
      <c r="D484" s="51" t="s">
        <v>13</v>
      </c>
      <c r="E484" s="52">
        <v>900</v>
      </c>
      <c r="F484" s="53"/>
      <c r="G484" s="53">
        <f t="shared" si="8"/>
        <v>165825152.48900017</v>
      </c>
      <c r="H484" s="54"/>
      <c r="I484" s="55"/>
      <c r="J484" s="55"/>
      <c r="K484" s="55"/>
      <c r="L484" s="55"/>
      <c r="M484" s="55"/>
      <c r="N484" s="55"/>
      <c r="O484" s="55"/>
    </row>
    <row r="485" spans="2:15" ht="26.25">
      <c r="B485" s="49">
        <v>46295</v>
      </c>
      <c r="C485" s="50">
        <v>452400470203</v>
      </c>
      <c r="D485" s="51" t="s">
        <v>14</v>
      </c>
      <c r="E485" s="52">
        <v>8196.5</v>
      </c>
      <c r="F485" s="53"/>
      <c r="G485" s="53">
        <f t="shared" si="8"/>
        <v>165833348.98900017</v>
      </c>
      <c r="H485" s="54"/>
      <c r="I485" s="55"/>
      <c r="J485" s="55"/>
      <c r="K485" s="55"/>
      <c r="L485" s="55"/>
      <c r="M485" s="55"/>
      <c r="N485" s="55"/>
      <c r="O485" s="55"/>
    </row>
    <row r="486" spans="2:15" ht="26.25">
      <c r="B486" s="49">
        <v>46295</v>
      </c>
      <c r="C486" s="50">
        <v>431742401</v>
      </c>
      <c r="D486" s="51" t="s">
        <v>14</v>
      </c>
      <c r="E486" s="52">
        <v>600</v>
      </c>
      <c r="F486" s="53"/>
      <c r="G486" s="53">
        <f t="shared" si="8"/>
        <v>165833948.98900017</v>
      </c>
      <c r="H486" s="54"/>
      <c r="I486" s="55"/>
      <c r="J486" s="55"/>
      <c r="K486" s="55"/>
      <c r="L486" s="55"/>
      <c r="M486" s="55"/>
      <c r="N486" s="55"/>
      <c r="O486" s="55"/>
    </row>
    <row r="487" spans="2:15" ht="26.25">
      <c r="B487" s="49">
        <v>46295</v>
      </c>
      <c r="C487" s="50">
        <v>431744245</v>
      </c>
      <c r="D487" s="51" t="s">
        <v>14</v>
      </c>
      <c r="E487" s="52">
        <v>15000</v>
      </c>
      <c r="F487" s="53"/>
      <c r="G487" s="53">
        <f t="shared" si="8"/>
        <v>165848948.98900017</v>
      </c>
      <c r="H487" s="54"/>
      <c r="I487" s="55"/>
      <c r="J487" s="55"/>
      <c r="K487" s="55"/>
      <c r="L487" s="55"/>
      <c r="M487" s="55"/>
      <c r="N487" s="55"/>
      <c r="O487" s="55"/>
    </row>
    <row r="488" spans="2:15" ht="26.25">
      <c r="B488" s="49">
        <v>46295</v>
      </c>
      <c r="C488" s="50">
        <v>452400430006</v>
      </c>
      <c r="D488" s="51" t="s">
        <v>14</v>
      </c>
      <c r="E488" s="52">
        <v>90000</v>
      </c>
      <c r="F488" s="53"/>
      <c r="G488" s="53">
        <f t="shared" si="8"/>
        <v>165938948.98900017</v>
      </c>
      <c r="H488" s="54"/>
      <c r="I488" s="55"/>
      <c r="J488" s="55"/>
      <c r="K488" s="55"/>
      <c r="L488" s="55"/>
      <c r="M488" s="55"/>
      <c r="N488" s="55"/>
      <c r="O488" s="55"/>
    </row>
    <row r="489" spans="2:15" ht="26.25">
      <c r="B489" s="49">
        <v>46295</v>
      </c>
      <c r="C489" s="50">
        <v>6300010256</v>
      </c>
      <c r="D489" s="51" t="s">
        <v>14</v>
      </c>
      <c r="E489" s="52">
        <v>5600</v>
      </c>
      <c r="F489" s="53"/>
      <c r="G489" s="53">
        <f>+G488+E489-F489</f>
        <v>165944548.98900017</v>
      </c>
      <c r="H489" s="54"/>
      <c r="I489" s="55"/>
      <c r="J489" s="55"/>
      <c r="K489" s="55"/>
      <c r="L489" s="55"/>
      <c r="M489" s="55"/>
      <c r="N489" s="55"/>
      <c r="O489" s="55"/>
    </row>
    <row r="490" spans="2:15" ht="26.25">
      <c r="B490" s="49">
        <v>46295</v>
      </c>
      <c r="C490" s="50">
        <v>431763934</v>
      </c>
      <c r="D490" s="51" t="s">
        <v>14</v>
      </c>
      <c r="E490" s="52">
        <v>5000</v>
      </c>
      <c r="F490" s="53"/>
      <c r="G490" s="53">
        <f>+G489+E490-F490</f>
        <v>165949548.98900017</v>
      </c>
      <c r="H490" s="54"/>
      <c r="I490" s="55"/>
      <c r="J490" s="55"/>
      <c r="K490" s="55"/>
      <c r="L490" s="55"/>
      <c r="M490" s="55"/>
      <c r="N490" s="55"/>
      <c r="O490" s="55"/>
    </row>
    <row r="491" spans="2:15" ht="26.25">
      <c r="B491" s="49">
        <v>46295</v>
      </c>
      <c r="C491" s="50">
        <v>5280020370</v>
      </c>
      <c r="D491" s="51" t="s">
        <v>14</v>
      </c>
      <c r="E491" s="52">
        <v>21600</v>
      </c>
      <c r="F491" s="53"/>
      <c r="G491" s="53">
        <f t="shared" ref="G491:G503" si="9">+G490+E491-F491</f>
        <v>165971148.98900017</v>
      </c>
      <c r="H491" s="54"/>
      <c r="I491" s="55"/>
      <c r="J491" s="55"/>
      <c r="K491" s="55"/>
      <c r="L491" s="55"/>
      <c r="M491" s="55"/>
      <c r="N491" s="55"/>
      <c r="O491" s="55"/>
    </row>
    <row r="492" spans="2:15" ht="26.25">
      <c r="B492" s="49">
        <v>46295</v>
      </c>
      <c r="C492" s="50">
        <v>452400543324</v>
      </c>
      <c r="D492" s="51" t="s">
        <v>14</v>
      </c>
      <c r="E492" s="52">
        <v>9000</v>
      </c>
      <c r="F492" s="53"/>
      <c r="G492" s="53">
        <f t="shared" si="9"/>
        <v>165980148.98900017</v>
      </c>
      <c r="H492" s="54"/>
      <c r="I492" s="55"/>
      <c r="J492" s="55"/>
      <c r="K492" s="55"/>
      <c r="L492" s="55"/>
      <c r="M492" s="55"/>
      <c r="N492" s="55"/>
      <c r="O492" s="55"/>
    </row>
    <row r="493" spans="2:15" ht="26.25">
      <c r="B493" s="49">
        <v>46295</v>
      </c>
      <c r="C493" s="50">
        <v>452400546218</v>
      </c>
      <c r="D493" s="51" t="s">
        <v>14</v>
      </c>
      <c r="E493" s="52">
        <v>100</v>
      </c>
      <c r="F493" s="53"/>
      <c r="G493" s="53">
        <f t="shared" si="9"/>
        <v>165980248.98900017</v>
      </c>
      <c r="H493" s="54"/>
      <c r="I493" s="55"/>
      <c r="J493" s="55"/>
      <c r="K493" s="55"/>
      <c r="L493" s="55"/>
      <c r="M493" s="55"/>
      <c r="N493" s="55"/>
      <c r="O493" s="55"/>
    </row>
    <row r="494" spans="2:15" ht="26.25">
      <c r="B494" s="49">
        <v>46295</v>
      </c>
      <c r="C494" s="50">
        <v>431771612</v>
      </c>
      <c r="D494" s="51" t="s">
        <v>14</v>
      </c>
      <c r="E494" s="52">
        <v>54000</v>
      </c>
      <c r="F494" s="53"/>
      <c r="G494" s="53">
        <f t="shared" si="9"/>
        <v>166034248.98900017</v>
      </c>
      <c r="H494" s="54"/>
      <c r="I494" s="55"/>
      <c r="J494" s="55"/>
      <c r="K494" s="55"/>
      <c r="L494" s="55"/>
      <c r="M494" s="55"/>
      <c r="N494" s="55"/>
      <c r="O494" s="55"/>
    </row>
    <row r="495" spans="2:15" ht="26.25">
      <c r="B495" s="49">
        <v>46295</v>
      </c>
      <c r="C495" s="50">
        <v>452400544797</v>
      </c>
      <c r="D495" s="51" t="s">
        <v>14</v>
      </c>
      <c r="E495" s="52">
        <v>300</v>
      </c>
      <c r="F495" s="53"/>
      <c r="G495" s="53">
        <f t="shared" si="9"/>
        <v>166034548.98900017</v>
      </c>
      <c r="H495" s="54"/>
      <c r="I495" s="55"/>
      <c r="J495" s="55"/>
      <c r="K495" s="55"/>
      <c r="L495" s="55"/>
      <c r="M495" s="55"/>
      <c r="N495" s="55"/>
      <c r="O495" s="55"/>
    </row>
    <row r="496" spans="2:15" ht="26.25">
      <c r="B496" s="49">
        <v>46295</v>
      </c>
      <c r="C496" s="50">
        <v>452400548029</v>
      </c>
      <c r="D496" s="51" t="s">
        <v>14</v>
      </c>
      <c r="E496" s="52">
        <v>10750</v>
      </c>
      <c r="F496" s="53"/>
      <c r="G496" s="53">
        <f t="shared" si="9"/>
        <v>166045298.98900017</v>
      </c>
      <c r="H496" s="54"/>
      <c r="I496" s="55"/>
      <c r="J496" s="55"/>
      <c r="K496" s="55"/>
      <c r="L496" s="55"/>
      <c r="M496" s="55"/>
      <c r="N496" s="55"/>
      <c r="O496" s="55"/>
    </row>
    <row r="497" spans="2:16" ht="26.25">
      <c r="B497" s="49">
        <v>46295</v>
      </c>
      <c r="C497" s="50">
        <v>452400548087</v>
      </c>
      <c r="D497" s="51" t="s">
        <v>14</v>
      </c>
      <c r="E497" s="52">
        <v>15000</v>
      </c>
      <c r="F497" s="53"/>
      <c r="G497" s="53">
        <f t="shared" si="9"/>
        <v>166060298.98900017</v>
      </c>
      <c r="H497" s="54"/>
      <c r="I497" s="55"/>
      <c r="J497" s="55"/>
      <c r="K497" s="55"/>
      <c r="L497" s="55"/>
      <c r="M497" s="55"/>
      <c r="N497" s="55"/>
      <c r="O497" s="55"/>
    </row>
    <row r="498" spans="2:16" ht="26.25">
      <c r="B498" s="49">
        <v>46295</v>
      </c>
      <c r="C498" s="50">
        <v>2490060406</v>
      </c>
      <c r="D498" s="51" t="s">
        <v>14</v>
      </c>
      <c r="E498" s="52">
        <v>15000</v>
      </c>
      <c r="F498" s="53"/>
      <c r="G498" s="53">
        <f t="shared" si="9"/>
        <v>166075298.98900017</v>
      </c>
      <c r="H498" s="54"/>
      <c r="I498" s="55"/>
      <c r="J498" s="55"/>
      <c r="K498" s="55"/>
      <c r="L498" s="55"/>
      <c r="M498" s="55"/>
      <c r="N498" s="55"/>
      <c r="O498" s="55"/>
    </row>
    <row r="499" spans="2:16" ht="26.25">
      <c r="B499" s="49">
        <v>46295</v>
      </c>
      <c r="C499" s="50">
        <v>2490060409</v>
      </c>
      <c r="D499" s="51" t="s">
        <v>14</v>
      </c>
      <c r="E499" s="52">
        <v>158180</v>
      </c>
      <c r="F499" s="53"/>
      <c r="G499" s="53">
        <f t="shared" si="9"/>
        <v>166233478.98900017</v>
      </c>
      <c r="H499" s="54"/>
      <c r="I499" s="55"/>
      <c r="J499" s="55"/>
      <c r="K499" s="55"/>
      <c r="L499" s="55"/>
      <c r="M499" s="55"/>
      <c r="N499" s="55"/>
      <c r="O499" s="55"/>
    </row>
    <row r="500" spans="2:16" ht="26.25">
      <c r="B500" s="49">
        <v>46295</v>
      </c>
      <c r="C500" s="50">
        <v>452400025235</v>
      </c>
      <c r="D500" s="51" t="s">
        <v>143</v>
      </c>
      <c r="E500" s="52"/>
      <c r="F500" s="53">
        <v>80</v>
      </c>
      <c r="G500" s="53">
        <f t="shared" si="9"/>
        <v>166233398.98900017</v>
      </c>
      <c r="H500" s="54"/>
      <c r="I500" s="55"/>
      <c r="J500" s="55"/>
      <c r="K500" s="55"/>
      <c r="L500" s="55"/>
      <c r="M500" s="55"/>
      <c r="N500" s="55"/>
      <c r="O500" s="55"/>
    </row>
    <row r="501" spans="2:16" ht="26.25">
      <c r="B501" s="49">
        <v>46295</v>
      </c>
      <c r="C501" s="50">
        <v>243097662</v>
      </c>
      <c r="D501" s="51" t="s">
        <v>14</v>
      </c>
      <c r="E501" s="52">
        <v>4200</v>
      </c>
      <c r="F501" s="53"/>
      <c r="G501" s="53">
        <f t="shared" si="9"/>
        <v>166237598.98900017</v>
      </c>
      <c r="H501" s="54"/>
      <c r="I501" s="55"/>
      <c r="J501" s="55"/>
      <c r="K501" s="55"/>
      <c r="L501" s="55"/>
      <c r="M501" s="55"/>
      <c r="N501" s="55"/>
      <c r="O501" s="55"/>
    </row>
    <row r="502" spans="2:16" ht="26.25">
      <c r="B502" s="49">
        <v>46295</v>
      </c>
      <c r="C502" s="50">
        <v>9990002</v>
      </c>
      <c r="D502" s="51" t="s">
        <v>144</v>
      </c>
      <c r="E502" s="52"/>
      <c r="F502" s="53">
        <v>175</v>
      </c>
      <c r="G502" s="53">
        <f t="shared" si="9"/>
        <v>166237423.98900017</v>
      </c>
      <c r="H502" s="54"/>
      <c r="I502" s="55"/>
      <c r="J502" s="55"/>
      <c r="K502" s="55"/>
      <c r="L502" s="55"/>
      <c r="M502" s="55"/>
      <c r="N502" s="55"/>
      <c r="O502" s="55"/>
    </row>
    <row r="503" spans="2:16" ht="26.25">
      <c r="B503" s="49">
        <v>46295</v>
      </c>
      <c r="C503" s="50">
        <v>9990002</v>
      </c>
      <c r="D503" s="51" t="s">
        <v>145</v>
      </c>
      <c r="E503" s="52"/>
      <c r="F503" s="53">
        <v>655</v>
      </c>
      <c r="G503" s="53">
        <f t="shared" si="9"/>
        <v>166236768.98900017</v>
      </c>
      <c r="H503" s="54"/>
      <c r="I503" s="55"/>
      <c r="J503" s="55"/>
      <c r="K503" s="55"/>
      <c r="L503" s="55"/>
      <c r="M503" s="55"/>
      <c r="N503" s="55"/>
      <c r="O503" s="55"/>
    </row>
    <row r="504" spans="2:16" ht="28.5">
      <c r="B504" s="56"/>
      <c r="C504" s="57"/>
      <c r="D504" s="58"/>
      <c r="E504" s="59">
        <f>SUM(E13:E503)</f>
        <v>37158912.590000004</v>
      </c>
      <c r="F504" s="59">
        <f>SUM(F13:F503)</f>
        <v>33565908.039999992</v>
      </c>
      <c r="G504" s="60">
        <f>+G503</f>
        <v>166236768.98900017</v>
      </c>
      <c r="H504" s="61"/>
      <c r="I504" s="55"/>
      <c r="J504" s="55"/>
      <c r="K504" s="55"/>
      <c r="L504" s="55"/>
      <c r="M504" s="55"/>
      <c r="N504" s="55"/>
      <c r="O504" s="55"/>
      <c r="P504" s="62"/>
    </row>
    <row r="505" spans="2:16" ht="26.25">
      <c r="B505" s="63"/>
      <c r="C505" s="64"/>
      <c r="D505" s="65"/>
      <c r="E505" s="66"/>
      <c r="F505" s="67"/>
      <c r="G505" s="68"/>
      <c r="H505" s="61"/>
      <c r="I505" s="55"/>
      <c r="J505" s="55"/>
      <c r="K505" s="55"/>
      <c r="L505" s="55"/>
      <c r="M505" s="55"/>
      <c r="N505" s="55"/>
      <c r="O505" s="55"/>
      <c r="P505" s="62"/>
    </row>
    <row r="506" spans="2:16" ht="26.25">
      <c r="B506" s="63"/>
      <c r="C506" s="64"/>
      <c r="D506" s="65"/>
      <c r="E506" s="66"/>
      <c r="F506" s="67"/>
      <c r="G506" s="68"/>
      <c r="H506" s="61"/>
      <c r="I506" s="55"/>
      <c r="J506" s="55"/>
      <c r="K506" s="55"/>
      <c r="L506" s="55"/>
      <c r="M506" s="55"/>
      <c r="N506" s="55"/>
      <c r="O506" s="55"/>
      <c r="P506" s="62"/>
    </row>
    <row r="507" spans="2:16" ht="26.25">
      <c r="B507" s="63"/>
      <c r="C507" s="64"/>
      <c r="D507" s="65"/>
      <c r="E507" s="66"/>
      <c r="F507" s="67"/>
      <c r="G507" s="68"/>
      <c r="H507" s="61"/>
      <c r="I507" s="55"/>
      <c r="J507" s="55"/>
      <c r="K507" s="55"/>
      <c r="L507" s="55"/>
      <c r="M507" s="55"/>
      <c r="N507" s="55"/>
      <c r="O507" s="55"/>
      <c r="P507" s="62"/>
    </row>
    <row r="508" spans="2:16" ht="26.25">
      <c r="B508" s="63"/>
      <c r="C508" s="64"/>
      <c r="D508" s="65"/>
      <c r="E508" s="66"/>
      <c r="F508" s="67"/>
      <c r="G508" s="68"/>
      <c r="H508" s="61"/>
      <c r="I508" s="55"/>
      <c r="J508" s="55"/>
      <c r="K508" s="55"/>
      <c r="L508" s="55"/>
      <c r="M508" s="55"/>
      <c r="N508" s="55"/>
      <c r="O508" s="55"/>
      <c r="P508" s="62"/>
    </row>
    <row r="509" spans="2:16" ht="26.25">
      <c r="B509" s="63"/>
      <c r="C509" s="64"/>
      <c r="D509" s="65"/>
      <c r="E509" s="66"/>
      <c r="F509" s="67"/>
      <c r="G509" s="68"/>
      <c r="H509" s="69"/>
      <c r="I509" s="55"/>
      <c r="J509" s="55"/>
      <c r="K509" s="55"/>
      <c r="L509" s="55"/>
      <c r="M509" s="55"/>
      <c r="N509" s="55"/>
      <c r="O509" s="55"/>
      <c r="P509" s="62"/>
    </row>
    <row r="510" spans="2:16" ht="26.25">
      <c r="B510" s="63"/>
      <c r="C510" s="64"/>
      <c r="D510" s="65"/>
      <c r="E510" s="66"/>
      <c r="F510" s="67"/>
      <c r="G510" s="68"/>
      <c r="H510" s="69"/>
      <c r="I510" s="55"/>
      <c r="J510" s="55"/>
      <c r="K510" s="55"/>
      <c r="L510" s="55"/>
      <c r="M510" s="55"/>
      <c r="N510" s="55"/>
      <c r="O510" s="55"/>
      <c r="P510" s="62"/>
    </row>
    <row r="511" spans="2:16" ht="46.5">
      <c r="B511" s="63"/>
      <c r="C511" s="64"/>
      <c r="D511" s="65"/>
      <c r="E511" s="66"/>
      <c r="F511" s="67"/>
      <c r="G511" s="68"/>
      <c r="H511" s="70"/>
      <c r="I511" s="55"/>
      <c r="J511" s="55"/>
      <c r="K511" s="55"/>
      <c r="L511" s="55"/>
      <c r="M511" s="55"/>
      <c r="N511" s="55"/>
      <c r="O511" s="55"/>
      <c r="P511" s="62"/>
    </row>
    <row r="512" spans="2:16" ht="46.5">
      <c r="B512" s="71" t="s">
        <v>146</v>
      </c>
      <c r="C512" s="72"/>
      <c r="D512" s="72"/>
      <c r="E512" s="72"/>
      <c r="F512" s="73"/>
      <c r="G512" s="74"/>
      <c r="J512" s="55"/>
      <c r="K512" s="55"/>
      <c r="L512" s="55"/>
      <c r="M512" s="55"/>
      <c r="N512" s="55"/>
      <c r="O512" s="55"/>
      <c r="P512" s="62"/>
    </row>
    <row r="513" spans="2:16" ht="46.5">
      <c r="B513" s="71" t="s">
        <v>147</v>
      </c>
      <c r="C513" s="72"/>
      <c r="D513" s="72"/>
      <c r="E513" s="72"/>
      <c r="F513" s="73"/>
      <c r="G513" s="74"/>
      <c r="H513" s="70"/>
      <c r="I513" s="55"/>
      <c r="J513" s="55"/>
      <c r="K513" s="55"/>
      <c r="L513" s="55"/>
      <c r="M513" s="55"/>
      <c r="N513" s="55"/>
      <c r="O513" s="55"/>
      <c r="P513" s="62"/>
    </row>
    <row r="514" spans="2:16" ht="26.25">
      <c r="B514" s="63"/>
      <c r="C514" s="75"/>
      <c r="D514" s="65"/>
      <c r="E514" s="66"/>
      <c r="F514" s="67"/>
      <c r="G514" s="76"/>
      <c r="H514" s="77"/>
      <c r="I514" s="55"/>
      <c r="J514" s="55"/>
      <c r="K514" s="55"/>
      <c r="L514" s="55"/>
      <c r="M514" s="55"/>
      <c r="N514" s="55"/>
      <c r="O514" s="55"/>
      <c r="P514" s="62"/>
    </row>
    <row r="515" spans="2:16" ht="46.5">
      <c r="B515" s="71" t="s">
        <v>148</v>
      </c>
      <c r="C515" s="72"/>
      <c r="D515" s="65"/>
      <c r="F515" s="73" t="s">
        <v>149</v>
      </c>
      <c r="G515" s="74"/>
      <c r="H515" s="70"/>
      <c r="I515" s="55"/>
      <c r="K515" s="55"/>
      <c r="L515" s="55"/>
      <c r="M515" s="55"/>
      <c r="N515" s="55"/>
      <c r="O515" s="55"/>
      <c r="P515" s="62"/>
    </row>
    <row r="516" spans="2:16" ht="36.75" thickBot="1">
      <c r="B516" s="78" t="s">
        <v>150</v>
      </c>
      <c r="C516" s="79"/>
      <c r="D516" s="80"/>
      <c r="E516" s="81"/>
      <c r="F516" s="82" t="s">
        <v>151</v>
      </c>
      <c r="G516" s="83"/>
      <c r="H516" s="84"/>
      <c r="I516" s="55"/>
      <c r="J516" s="55"/>
      <c r="K516" s="55"/>
      <c r="L516" s="55"/>
      <c r="M516" s="55"/>
      <c r="N516" s="55"/>
      <c r="O516" s="55"/>
      <c r="P516" s="62"/>
    </row>
    <row r="517" spans="2:16" ht="26.25">
      <c r="B517" s="85"/>
      <c r="C517" s="2"/>
      <c r="D517" s="86"/>
      <c r="E517" s="87"/>
      <c r="F517" s="87"/>
      <c r="G517" s="88"/>
      <c r="H517" s="89"/>
      <c r="I517" s="55"/>
      <c r="J517" s="55"/>
      <c r="K517" s="55"/>
      <c r="L517" s="55"/>
      <c r="M517" s="55"/>
      <c r="N517" s="55"/>
      <c r="O517" s="55"/>
      <c r="P517" s="62"/>
    </row>
    <row r="518" spans="2:16" ht="18.75">
      <c r="B518" s="1"/>
      <c r="C518" s="2"/>
      <c r="F518" s="4"/>
      <c r="H518" s="5"/>
    </row>
    <row r="520" spans="2:16" ht="26.25">
      <c r="B520" s="90"/>
      <c r="C520" s="91"/>
      <c r="D520" s="92"/>
      <c r="E520" s="93"/>
      <c r="F520" s="94"/>
      <c r="G520" s="94"/>
      <c r="H520" s="95"/>
      <c r="I520" s="96"/>
    </row>
    <row r="521" spans="2:16" ht="26.25">
      <c r="B521" s="90"/>
      <c r="C521" s="91"/>
      <c r="D521" s="92"/>
      <c r="E521" s="93"/>
      <c r="F521" s="94"/>
      <c r="G521" s="94"/>
      <c r="H521" s="95"/>
      <c r="I521" s="96"/>
    </row>
    <row r="522" spans="2:16" ht="26.25">
      <c r="B522" s="26" t="s">
        <v>1</v>
      </c>
      <c r="C522" s="26"/>
      <c r="D522" s="26"/>
      <c r="E522" s="26"/>
      <c r="F522" s="97"/>
      <c r="G522" s="26"/>
      <c r="H522" s="26"/>
      <c r="I522" s="26"/>
    </row>
    <row r="523" spans="2:16" ht="26.25">
      <c r="B523" s="26" t="s">
        <v>2</v>
      </c>
      <c r="C523" s="26"/>
      <c r="D523" s="26"/>
      <c r="E523" s="26"/>
      <c r="F523" s="97"/>
      <c r="G523" s="26"/>
      <c r="H523" s="26"/>
      <c r="I523" s="26"/>
    </row>
    <row r="524" spans="2:16" ht="26.25">
      <c r="B524" s="26" t="s">
        <v>152</v>
      </c>
      <c r="C524" s="26"/>
      <c r="D524" s="26"/>
      <c r="E524" s="26"/>
      <c r="F524" s="97"/>
      <c r="G524" s="26"/>
      <c r="H524" s="26"/>
      <c r="I524" s="26"/>
    </row>
    <row r="525" spans="2:16" ht="26.25">
      <c r="B525" s="26" t="s">
        <v>153</v>
      </c>
      <c r="C525" s="26"/>
      <c r="D525" s="26"/>
      <c r="E525" s="26"/>
      <c r="F525" s="97"/>
      <c r="G525" s="26"/>
      <c r="H525" s="26"/>
      <c r="I525" s="26"/>
    </row>
    <row r="526" spans="2:16" ht="26.25">
      <c r="B526" s="26" t="s">
        <v>5</v>
      </c>
      <c r="C526" s="26"/>
      <c r="D526" s="26"/>
      <c r="E526" s="26"/>
      <c r="F526" s="97"/>
      <c r="G526" s="26"/>
      <c r="H526" s="26"/>
      <c r="I526" s="26"/>
    </row>
    <row r="527" spans="2:16" ht="26.25">
      <c r="B527" s="26" t="s">
        <v>6</v>
      </c>
      <c r="C527" s="26"/>
      <c r="D527" s="26"/>
      <c r="E527" s="26"/>
      <c r="F527" s="97"/>
      <c r="G527" s="26"/>
      <c r="H527" s="26"/>
      <c r="I527" s="26"/>
    </row>
    <row r="528" spans="2:16" ht="27" thickBot="1">
      <c r="B528" s="98"/>
      <c r="C528" s="99"/>
      <c r="D528" s="100"/>
      <c r="E528" s="101"/>
      <c r="F528" s="102"/>
      <c r="G528" s="102"/>
      <c r="H528" s="103"/>
      <c r="I528" s="104"/>
    </row>
    <row r="529" spans="2:10" ht="94.5" thickBot="1">
      <c r="B529" s="105" t="s">
        <v>154</v>
      </c>
      <c r="C529" s="106" t="s">
        <v>155</v>
      </c>
      <c r="D529" s="106" t="s">
        <v>156</v>
      </c>
      <c r="E529" s="106" t="s">
        <v>157</v>
      </c>
      <c r="F529" s="107" t="s">
        <v>158</v>
      </c>
      <c r="G529" s="106" t="s">
        <v>159</v>
      </c>
      <c r="H529" s="106" t="s">
        <v>160</v>
      </c>
    </row>
    <row r="530" spans="2:10" ht="26.25" thickBot="1">
      <c r="B530" s="108" t="s">
        <v>161</v>
      </c>
      <c r="C530" s="109">
        <f>+'[1]AGOSTO 2026 '!G633</f>
        <v>476639.09</v>
      </c>
      <c r="D530" s="110">
        <v>0</v>
      </c>
      <c r="E530" s="111">
        <v>0</v>
      </c>
      <c r="F530" s="112">
        <f>+C530</f>
        <v>476639.09</v>
      </c>
      <c r="G530" s="109">
        <v>476639.09</v>
      </c>
      <c r="H530" s="109">
        <f>+G530-F530</f>
        <v>0</v>
      </c>
      <c r="I530" s="113"/>
    </row>
    <row r="531" spans="2:10" ht="26.25" thickBot="1">
      <c r="B531" s="108" t="s">
        <v>162</v>
      </c>
      <c r="C531" s="109">
        <f>+'[1]AGOSTO 2026 '!G634</f>
        <v>0</v>
      </c>
      <c r="D531" s="110">
        <v>0</v>
      </c>
      <c r="E531" s="110">
        <v>0</v>
      </c>
      <c r="F531" s="109">
        <v>0</v>
      </c>
      <c r="G531" s="109">
        <v>0</v>
      </c>
      <c r="H531" s="109">
        <f>+F531+G531</f>
        <v>0</v>
      </c>
      <c r="I531" s="113"/>
    </row>
    <row r="532" spans="2:10" ht="76.5" thickBot="1">
      <c r="B532" s="108" t="s">
        <v>163</v>
      </c>
      <c r="C532" s="109">
        <f>+'[1]AGOSTO 2026 '!G635</f>
        <v>95642.84</v>
      </c>
      <c r="D532" s="110">
        <v>1</v>
      </c>
      <c r="E532" s="109">
        <v>175</v>
      </c>
      <c r="F532" s="112">
        <f>+C532+D532-E532</f>
        <v>95468.84</v>
      </c>
      <c r="G532" s="109">
        <v>95468.84</v>
      </c>
      <c r="H532" s="109">
        <f>+F532-G532</f>
        <v>0</v>
      </c>
      <c r="I532" s="113"/>
    </row>
    <row r="533" spans="2:10" ht="39" thickBot="1">
      <c r="B533" s="108" t="s">
        <v>164</v>
      </c>
      <c r="C533" s="109">
        <f>+'[1]AGOSTO 2026 '!G636</f>
        <v>41446077.829999998</v>
      </c>
      <c r="D533" s="110">
        <f>20528.75+44000+6027020+14205815.35+33023.56+10630.5+10630.5</f>
        <v>20351648.66</v>
      </c>
      <c r="E533" s="111">
        <f>19000560.8+750000</f>
        <v>19750560.800000001</v>
      </c>
      <c r="F533" s="112">
        <f>+C533+D533-E533</f>
        <v>42047165.689999998</v>
      </c>
      <c r="G533" s="109">
        <f>41638536.26+408629.43</f>
        <v>42047165.689999998</v>
      </c>
      <c r="H533" s="109">
        <f>+F533-G533</f>
        <v>0</v>
      </c>
      <c r="I533" s="113"/>
    </row>
    <row r="534" spans="2:10" ht="39" thickBot="1">
      <c r="B534" s="108" t="s">
        <v>165</v>
      </c>
      <c r="C534" s="109">
        <f>+'[1]AGOSTO 2026 '!G637</f>
        <v>114655053.11999999</v>
      </c>
      <c r="D534" s="110">
        <f>60325+15850031.5+750000+850+2695+80</f>
        <v>16663981.5</v>
      </c>
      <c r="E534" s="111">
        <f>13805956.59+735.65+3625</f>
        <v>13810317.24</v>
      </c>
      <c r="F534" s="112">
        <f>+C534+D534-E534</f>
        <v>117508717.38</v>
      </c>
      <c r="G534" s="109">
        <f>374747.16+117133970.22</f>
        <v>117508717.38</v>
      </c>
      <c r="H534" s="109">
        <f>+F534-G534</f>
        <v>0</v>
      </c>
      <c r="I534" s="114"/>
    </row>
    <row r="535" spans="2:10" ht="57.75" thickBot="1">
      <c r="B535" s="108" t="s">
        <v>166</v>
      </c>
      <c r="C535" s="109">
        <f>+'[1]AGOSTO 2026 '!G638</f>
        <v>5970351.5599999996</v>
      </c>
      <c r="D535" s="110">
        <f>18023.93+125257.5</f>
        <v>143281.43</v>
      </c>
      <c r="E535" s="111">
        <f>4200+399+1+80+175</f>
        <v>4855</v>
      </c>
      <c r="F535" s="112">
        <f>+C535+D535-E535</f>
        <v>6108777.9899999993</v>
      </c>
      <c r="G535" s="109">
        <v>6108777.9900000002</v>
      </c>
      <c r="H535" s="109">
        <f>+F535-G535</f>
        <v>0</v>
      </c>
      <c r="I535" s="113"/>
      <c r="J535" s="115"/>
    </row>
    <row r="536" spans="2:10" ht="27" thickBot="1">
      <c r="B536" s="116"/>
      <c r="C536" s="117">
        <f>SUM(C530:C535)</f>
        <v>162643764.44</v>
      </c>
      <c r="D536" s="118">
        <f>SUM(D530:D535)</f>
        <v>37158912.589999996</v>
      </c>
      <c r="E536" s="118">
        <f>+E535+E534+E533+E532+E531+E530</f>
        <v>33565908.039999999</v>
      </c>
      <c r="F536" s="118">
        <f t="shared" ref="F536" si="10">SUM(F530:F535)</f>
        <v>166236768.99000001</v>
      </c>
      <c r="G536" s="118">
        <f>SUM(G530:G535)</f>
        <v>166236768.99000001</v>
      </c>
      <c r="H536" s="119">
        <f>SUM(H531:H535)</f>
        <v>0</v>
      </c>
      <c r="I536" s="113"/>
    </row>
    <row r="537" spans="2:10" ht="26.25">
      <c r="B537" s="120"/>
      <c r="C537" s="121"/>
      <c r="D537" s="88">
        <f>+D536-E504</f>
        <v>0</v>
      </c>
      <c r="E537" s="88">
        <f>+E536-F504</f>
        <v>0</v>
      </c>
      <c r="F537" s="102"/>
      <c r="G537" s="122"/>
      <c r="H537" s="103"/>
      <c r="I537" s="88"/>
    </row>
    <row r="538" spans="2:10" ht="26.25">
      <c r="B538" s="123"/>
      <c r="C538" s="124"/>
      <c r="D538" s="125"/>
      <c r="E538" s="125"/>
      <c r="F538" s="126"/>
      <c r="G538" s="126"/>
      <c r="H538" s="12"/>
      <c r="I538" s="13"/>
    </row>
    <row r="539" spans="2:10" ht="26.25">
      <c r="B539" s="127"/>
      <c r="C539" s="128"/>
      <c r="D539" s="30"/>
      <c r="E539" s="129"/>
      <c r="F539" s="126"/>
      <c r="G539" s="126"/>
      <c r="H539" s="12"/>
      <c r="I539" s="13"/>
    </row>
    <row r="540" spans="2:10" ht="26.25">
      <c r="B540" s="127"/>
      <c r="C540" s="128"/>
      <c r="D540" s="130"/>
      <c r="E540" s="131"/>
      <c r="F540" s="126"/>
      <c r="G540" s="126"/>
      <c r="H540" s="12"/>
      <c r="I540" s="13"/>
    </row>
    <row r="541" spans="2:10" ht="26.25">
      <c r="B541" s="132"/>
      <c r="C541" s="132"/>
      <c r="D541" s="133"/>
      <c r="E541" s="131"/>
      <c r="F541" s="134"/>
      <c r="G541" s="135"/>
      <c r="H541" s="136"/>
      <c r="I541" s="13"/>
    </row>
    <row r="542" spans="2:10" ht="26.25">
      <c r="B542" s="137" t="s">
        <v>167</v>
      </c>
      <c r="C542" s="137"/>
      <c r="D542" s="138"/>
      <c r="E542" s="131"/>
      <c r="F542" s="21" t="s">
        <v>168</v>
      </c>
      <c r="G542" s="21"/>
      <c r="H542" s="24"/>
      <c r="I542" s="24"/>
    </row>
    <row r="543" spans="2:10" ht="26.25">
      <c r="B543" s="127"/>
      <c r="C543" s="139"/>
      <c r="D543" s="65"/>
      <c r="E543" s="140"/>
      <c r="F543" s="102"/>
      <c r="G543" s="102"/>
      <c r="H543" s="103"/>
      <c r="I543" s="88"/>
    </row>
    <row r="544" spans="2:10" ht="26.25" customHeight="1">
      <c r="B544" s="141" t="s">
        <v>169</v>
      </c>
      <c r="C544" s="141"/>
      <c r="D544" s="141"/>
      <c r="E544" s="141"/>
      <c r="F544" s="141"/>
      <c r="G544" s="141"/>
      <c r="H544" s="141"/>
      <c r="I544" s="142"/>
    </row>
    <row r="546" spans="7:7" ht="26.25">
      <c r="G546" s="102"/>
    </row>
  </sheetData>
  <autoFilter ref="B12:F12" xr:uid="{F59F202E-D3DF-4C84-80AD-FF5EBCA0E7D7}">
    <sortState xmlns:xlrd2="http://schemas.microsoft.com/office/spreadsheetml/2017/richdata2" ref="B13:F504">
      <sortCondition ref="B12"/>
    </sortState>
  </autoFilter>
  <mergeCells count="24">
    <mergeCell ref="B526:I526"/>
    <mergeCell ref="B527:I527"/>
    <mergeCell ref="B541:C541"/>
    <mergeCell ref="B542:C542"/>
    <mergeCell ref="F542:G542"/>
    <mergeCell ref="B544:H544"/>
    <mergeCell ref="B516:C516"/>
    <mergeCell ref="F516:G516"/>
    <mergeCell ref="B522:I522"/>
    <mergeCell ref="B523:I523"/>
    <mergeCell ref="B524:I524"/>
    <mergeCell ref="B525:I525"/>
    <mergeCell ref="B9:G9"/>
    <mergeCell ref="B10:G10"/>
    <mergeCell ref="B512:G512"/>
    <mergeCell ref="B513:G513"/>
    <mergeCell ref="B515:C515"/>
    <mergeCell ref="F515:G515"/>
    <mergeCell ref="B3:G3"/>
    <mergeCell ref="B4:G4"/>
    <mergeCell ref="B5:G5"/>
    <mergeCell ref="B6:G6"/>
    <mergeCell ref="B7:G7"/>
    <mergeCell ref="B8:G8"/>
  </mergeCells>
  <pageMargins left="0.7" right="0.7" top="0.75" bottom="0.75" header="0.3" footer="0.3"/>
  <pageSetup paperSize="5" scale="28" fitToHeight="0"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SEPTIEMBRE 2026-1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Narda Gil</dc:creator>
  <cp:lastModifiedBy>Narda Gil</cp:lastModifiedBy>
  <dcterms:created xsi:type="dcterms:W3CDTF">2026-10-20T14:39:48Z</dcterms:created>
  <dcterms:modified xsi:type="dcterms:W3CDTF">2026-10-20T14:40:11Z</dcterms:modified>
</cp:coreProperties>
</file>