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docal-my.sharepoint.com/personal/yespejo_indocal_gob_do/Documents/Escaneos/Escritorio/AÑO 2026/EXCEL/"/>
    </mc:Choice>
  </mc:AlternateContent>
  <xr:revisionPtr revIDLastSave="0" documentId="8_{652BC38C-6B42-4191-B69C-C26057E34619}" xr6:coauthVersionLast="47" xr6:coauthVersionMax="47" xr10:uidLastSave="{00000000-0000-0000-0000-000000000000}"/>
  <bookViews>
    <workbookView xWindow="-120" yWindow="-120" windowWidth="29040" windowHeight="15720" xr2:uid="{18FEFB64-6489-4630-833A-4D029C8B483B}"/>
  </bookViews>
  <sheets>
    <sheet name="CXP AGOSTO 2026" sheetId="1" r:id="rId1"/>
  </sheets>
  <definedNames>
    <definedName name="_xlnm._FilterDatabase" localSheetId="0" hidden="1">'CXP AGOSTO 2026'!$F$6:$P$6</definedName>
    <definedName name="_xlnm.Print_Area" localSheetId="0">'CXP AGOSTO 2026'!$D$2:$O$52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3" i="1" l="1"/>
  <c r="M39" i="1"/>
  <c r="K38" i="1"/>
  <c r="J38" i="1"/>
  <c r="I38" i="1"/>
  <c r="G43" i="1" s="1"/>
  <c r="E36" i="1"/>
  <c r="P38" i="1" s="1"/>
  <c r="I33" i="1"/>
  <c r="G42" i="1" s="1"/>
  <c r="G44" i="1" s="1"/>
  <c r="P32" i="1"/>
  <c r="O32" i="1" s="1"/>
  <c r="J32" i="1"/>
  <c r="P31" i="1"/>
  <c r="O31" i="1"/>
  <c r="N31" i="1"/>
  <c r="M31" i="1"/>
  <c r="L31" i="1"/>
  <c r="K31" i="1"/>
  <c r="J31" i="1"/>
  <c r="J30" i="1"/>
  <c r="P30" i="1" s="1"/>
  <c r="P29" i="1"/>
  <c r="L29" i="1" s="1"/>
  <c r="O29" i="1"/>
  <c r="N29" i="1"/>
  <c r="M29" i="1"/>
  <c r="J29" i="1"/>
  <c r="J28" i="1"/>
  <c r="P28" i="1" s="1"/>
  <c r="P27" i="1"/>
  <c r="N27" i="1" s="1"/>
  <c r="O27" i="1"/>
  <c r="J27" i="1"/>
  <c r="J26" i="1"/>
  <c r="P26" i="1" s="1"/>
  <c r="J25" i="1"/>
  <c r="P25" i="1" s="1"/>
  <c r="P24" i="1"/>
  <c r="K24" i="1" s="1"/>
  <c r="O24" i="1"/>
  <c r="N24" i="1"/>
  <c r="M24" i="1"/>
  <c r="L24" i="1"/>
  <c r="J24" i="1"/>
  <c r="J23" i="1"/>
  <c r="P23" i="1" s="1"/>
  <c r="P22" i="1"/>
  <c r="M22" i="1" s="1"/>
  <c r="O22" i="1"/>
  <c r="N22" i="1"/>
  <c r="J22" i="1"/>
  <c r="K21" i="1"/>
  <c r="J21" i="1"/>
  <c r="P21" i="1" s="1"/>
  <c r="P20" i="1"/>
  <c r="O20" i="1" s="1"/>
  <c r="J20" i="1"/>
  <c r="P19" i="1"/>
  <c r="O19" i="1"/>
  <c r="N19" i="1"/>
  <c r="M19" i="1"/>
  <c r="L19" i="1"/>
  <c r="K19" i="1"/>
  <c r="J19" i="1"/>
  <c r="J18" i="1"/>
  <c r="P18" i="1" s="1"/>
  <c r="P17" i="1"/>
  <c r="L17" i="1" s="1"/>
  <c r="O17" i="1"/>
  <c r="N17" i="1"/>
  <c r="M17" i="1"/>
  <c r="J17" i="1"/>
  <c r="J16" i="1"/>
  <c r="P16" i="1" s="1"/>
  <c r="P15" i="1"/>
  <c r="N15" i="1" s="1"/>
  <c r="O15" i="1"/>
  <c r="J15" i="1"/>
  <c r="K14" i="1"/>
  <c r="J14" i="1"/>
  <c r="P14" i="1" s="1"/>
  <c r="P13" i="1"/>
  <c r="K13" i="1" s="1"/>
  <c r="M13" i="1"/>
  <c r="J13" i="1"/>
  <c r="N12" i="1"/>
  <c r="J12" i="1"/>
  <c r="P12" i="1" s="1"/>
  <c r="K12" i="1" s="1"/>
  <c r="O11" i="1"/>
  <c r="J11" i="1"/>
  <c r="P11" i="1" s="1"/>
  <c r="K11" i="1" s="1"/>
  <c r="P10" i="1"/>
  <c r="K10" i="1" s="1"/>
  <c r="O10" i="1"/>
  <c r="J10" i="1"/>
  <c r="O9" i="1"/>
  <c r="J9" i="1"/>
  <c r="P9" i="1" s="1"/>
  <c r="K9" i="1" s="1"/>
  <c r="O8" i="1"/>
  <c r="J8" i="1"/>
  <c r="P8" i="1" s="1"/>
  <c r="K8" i="1" s="1"/>
  <c r="P7" i="1"/>
  <c r="K7" i="1" s="1"/>
  <c r="O7" i="1"/>
  <c r="J7" i="1"/>
  <c r="L23" i="1" l="1"/>
  <c r="K23" i="1"/>
  <c r="O23" i="1"/>
  <c r="N23" i="1"/>
  <c r="M23" i="1"/>
  <c r="N16" i="1"/>
  <c r="M16" i="1"/>
  <c r="L16" i="1"/>
  <c r="K16" i="1"/>
  <c r="K33" i="1" s="1"/>
  <c r="O16" i="1"/>
  <c r="M21" i="1"/>
  <c r="L21" i="1"/>
  <c r="N21" i="1"/>
  <c r="O21" i="1"/>
  <c r="N28" i="1"/>
  <c r="M28" i="1"/>
  <c r="L28" i="1"/>
  <c r="K28" i="1"/>
  <c r="O28" i="1"/>
  <c r="L30" i="1"/>
  <c r="K30" i="1"/>
  <c r="O30" i="1"/>
  <c r="N30" i="1"/>
  <c r="M30" i="1"/>
  <c r="O25" i="1"/>
  <c r="N25" i="1"/>
  <c r="M25" i="1"/>
  <c r="L25" i="1"/>
  <c r="K25" i="1"/>
  <c r="K18" i="1"/>
  <c r="O18" i="1"/>
  <c r="L18" i="1"/>
  <c r="N18" i="1"/>
  <c r="M18" i="1"/>
  <c r="O26" i="1"/>
  <c r="N26" i="1"/>
  <c r="M26" i="1"/>
  <c r="L26" i="1"/>
  <c r="K26" i="1"/>
  <c r="N14" i="1"/>
  <c r="O14" i="1"/>
  <c r="M14" i="1"/>
  <c r="K20" i="1"/>
  <c r="K32" i="1"/>
  <c r="L20" i="1"/>
  <c r="K27" i="1"/>
  <c r="L32" i="1"/>
  <c r="L15" i="1"/>
  <c r="M20" i="1"/>
  <c r="K22" i="1"/>
  <c r="L27" i="1"/>
  <c r="M32" i="1"/>
  <c r="M15" i="1"/>
  <c r="K17" i="1"/>
  <c r="N20" i="1"/>
  <c r="L22" i="1"/>
  <c r="M27" i="1"/>
  <c r="K29" i="1"/>
  <c r="N32" i="1"/>
  <c r="K15" i="1"/>
  <c r="O33" i="1" l="1"/>
  <c r="M33" i="1"/>
  <c r="N33" i="1"/>
  <c r="L33" i="1"/>
</calcChain>
</file>

<file path=xl/sharedStrings.xml><?xml version="1.0" encoding="utf-8"?>
<sst xmlns="http://schemas.openxmlformats.org/spreadsheetml/2006/main" count="118" uniqueCount="82">
  <si>
    <t>INSTITUTO DOMINICANA PARA LA CALIDAD</t>
  </si>
  <si>
    <t>RELACIÓN DE FACTURAS PENDIENTES DE PAGO</t>
  </si>
  <si>
    <t>VALORES EN RD$</t>
  </si>
  <si>
    <t>FECHA FACTURA</t>
  </si>
  <si>
    <t>NCF: No.</t>
  </si>
  <si>
    <t>PROVEEDOR</t>
  </si>
  <si>
    <t>CONCEPTO</t>
  </si>
  <si>
    <t>MONTO</t>
  </si>
  <si>
    <t>FECHA DE VENCIMIENTO</t>
  </si>
  <si>
    <t>NO VENCIDAS</t>
  </si>
  <si>
    <t>1-30 días</t>
  </si>
  <si>
    <t>31-60 días</t>
  </si>
  <si>
    <t>61-90 días</t>
  </si>
  <si>
    <t>91-Más días</t>
  </si>
  <si>
    <t>DIAS</t>
  </si>
  <si>
    <t>INDOCAL-CCC-PEPU-2025-0005</t>
  </si>
  <si>
    <t>MARGARITA MARIA BUENO TORRES</t>
  </si>
  <si>
    <t>ALQUILER OFICINA REGIONAL NORTE ENERO 2026</t>
  </si>
  <si>
    <t>ALQUILER OFICINA REGIONAL NORTE ENE-AGOSTO 2026</t>
  </si>
  <si>
    <t>B1500000009</t>
  </si>
  <si>
    <t>CONTRATALEX</t>
  </si>
  <si>
    <t>SERV. CAPACITACION EN LEY COMPRAS</t>
  </si>
  <si>
    <t xml:space="preserve"> E450000011552</t>
  </si>
  <si>
    <t>CECOMSA</t>
  </si>
  <si>
    <t>COMPRA DE LAPTOP E IMPRESORAS</t>
  </si>
  <si>
    <t xml:space="preserve"> E450000000943</t>
  </si>
  <si>
    <t>CENTROXPERT</t>
  </si>
  <si>
    <t>PRODUCTOS Y UTILES VARIOS</t>
  </si>
  <si>
    <t>B1500000008</t>
  </si>
  <si>
    <t>SOLUCIONES PARA OFICINA EXPRESS</t>
  </si>
  <si>
    <t>PRODUCTOS Y UTILES DE INFORMATICA</t>
  </si>
  <si>
    <t>E450000000071</t>
  </si>
  <si>
    <t>EKATEX</t>
  </si>
  <si>
    <t>COMPRA UNIFORMES PARA EMPLEADOS</t>
  </si>
  <si>
    <t>E450000000140</t>
  </si>
  <si>
    <t>UXMAL COMERCIAL</t>
  </si>
  <si>
    <t>COMPRA IMPRESORAS Y AURICULARES</t>
  </si>
  <si>
    <t>E450000000048</t>
  </si>
  <si>
    <t>MUNDO INDUSTRIAL</t>
  </si>
  <si>
    <t>COMPRA DE MATERIALES ELECTRICOS</t>
  </si>
  <si>
    <t>B1500000277</t>
  </si>
  <si>
    <t>BIENVENIDO ACOSTA</t>
  </si>
  <si>
    <t>LEGALIZACION DE DOCUMENTOS</t>
  </si>
  <si>
    <t>B1500004924</t>
  </si>
  <si>
    <t>JARDIN ILUSIONES</t>
  </si>
  <si>
    <t>ARREGLOS FLORALES</t>
  </si>
  <si>
    <t>E450000006950</t>
  </si>
  <si>
    <t>SENASA</t>
  </si>
  <si>
    <t>SEGURO EMPLEADOS</t>
  </si>
  <si>
    <t>E450000152137</t>
  </si>
  <si>
    <t>CLARO</t>
  </si>
  <si>
    <t>SERV. TELEFONICO</t>
  </si>
  <si>
    <t>E450000152262</t>
  </si>
  <si>
    <t>CLARO 2</t>
  </si>
  <si>
    <t>B1500004595</t>
  </si>
  <si>
    <t>E450000027900</t>
  </si>
  <si>
    <t>PLANETA AZUL</t>
  </si>
  <si>
    <t>COMPRA BOTELLONES DE AGUA</t>
  </si>
  <si>
    <t>E450000028156</t>
  </si>
  <si>
    <t>B1500000133</t>
  </si>
  <si>
    <t>HIPERNOVA</t>
  </si>
  <si>
    <t>COMPRA EQUIPOS DE SEGURIDAD</t>
  </si>
  <si>
    <t>E450000000371</t>
  </si>
  <si>
    <t>CLICKTECK</t>
  </si>
  <si>
    <t>COMPRA UPS Y TELEVISORES</t>
  </si>
  <si>
    <t>E450000138138</t>
  </si>
  <si>
    <t>EDESUR</t>
  </si>
  <si>
    <t>SERV. DE ENERGIA ELECTRICA</t>
  </si>
  <si>
    <t>TOTAL CUENTAS POR PAGAR PROVEEDORES</t>
  </si>
  <si>
    <t>PASIVO CONTIGENTE</t>
  </si>
  <si>
    <t>COMPROBANTE</t>
  </si>
  <si>
    <t>N/A</t>
  </si>
  <si>
    <t>YIMY ELIASIB UREÑA</t>
  </si>
  <si>
    <t>EMBARGO CUENTA</t>
  </si>
  <si>
    <t>CUENTA POR PAGAR PROVEEDORES</t>
  </si>
  <si>
    <t xml:space="preserve">NOTA: </t>
  </si>
  <si>
    <t>NOTA: EN LA CUENTA DE CUENTAS POR PAGAR SE RECONOCE EL GASTO CORRESPONDIENTE AL ALQUILER DEL EDIFICIO DE LA REGIONAL NORTE, ARRENDADO A LA SRA. MARGARITA BUENO TORRES, CORRESPONDIENTE AL PERÍODO DEL AÑO 2026. EL RECONOCIMIENTO SE REALIZA DE MANERA MENSUAL POR EL VALOR DEVENGADO, SIENDO EL MONTO MENSUAL DE RD$177,000.00.</t>
  </si>
  <si>
    <t>TOTAL ADEUDADO</t>
  </si>
  <si>
    <t>Miguel Rivera</t>
  </si>
  <si>
    <t>REVISADO POR:</t>
  </si>
  <si>
    <t>APROBADO POR:</t>
  </si>
  <si>
    <t>ELABORADO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</si>
</sst>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dd/mm/yyyy;@"/>
    <numFmt numFmtId="165" formatCode="[$-409]d\-mmm\-yy;@"/>
    <numFmt numFmtId="166" formatCode="_(* #,##0.0000_);_(* \(#,##0.0000\);_(* &quot;-&quot;??_);_(@_)"/>
    <numFmt numFmtId="167" formatCode="&quot;RD$&quot;#,##0.00"/>
    <numFmt numFmtId="168" formatCode="[$$-1C0A]#,##0.00_);\([$$-1C0A]#,##0.00\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6"/>
      <name val="Times New Roman"/>
      <family val="1"/>
    </font>
    <font>
      <b/>
      <sz val="16"/>
      <color theme="1"/>
      <name val="Times New Roman"/>
      <family val="1"/>
    </font>
    <font>
      <sz val="16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2"/>
      <name val="Aptos Narrow"/>
      <family val="2"/>
      <scheme val="minor"/>
    </font>
    <font>
      <sz val="14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11"/>
      <name val="Aptos Narrow"/>
      <family val="2"/>
      <scheme val="minor"/>
    </font>
    <font>
      <b/>
      <sz val="9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24"/>
      </patternFill>
    </fill>
    <fill>
      <patternFill patternType="solid">
        <fgColor theme="5" tint="0.79998168889431442"/>
        <bgColor indexed="26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1" xfId="1" applyNumberFormat="1" applyFont="1" applyFill="1" applyBorder="1" applyAlignment="1">
      <alignment horizontal="center" wrapText="1"/>
    </xf>
    <xf numFmtId="164" fontId="3" fillId="0" borderId="1" xfId="1" applyNumberFormat="1" applyFont="1" applyFill="1" applyBorder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43" fontId="5" fillId="0" borderId="5" xfId="1" applyFont="1" applyFill="1" applyBorder="1" applyAlignment="1"/>
    <xf numFmtId="164" fontId="5" fillId="0" borderId="6" xfId="0" applyNumberFormat="1" applyFont="1" applyBorder="1" applyAlignment="1">
      <alignment horizontal="center" wrapText="1"/>
    </xf>
    <xf numFmtId="43" fontId="5" fillId="0" borderId="6" xfId="1" applyFont="1" applyFill="1" applyBorder="1" applyAlignment="1">
      <alignment wrapText="1"/>
    </xf>
    <xf numFmtId="43" fontId="5" fillId="0" borderId="6" xfId="1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0" fillId="0" borderId="0" xfId="0" applyAlignment="1">
      <alignment wrapText="1"/>
    </xf>
    <xf numFmtId="0" fontId="5" fillId="0" borderId="6" xfId="0" applyFont="1" applyBorder="1" applyAlignment="1">
      <alignment horizontal="center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43" fontId="5" fillId="0" borderId="7" xfId="1" applyFont="1" applyFill="1" applyBorder="1" applyAlignment="1">
      <alignment wrapText="1"/>
    </xf>
    <xf numFmtId="165" fontId="6" fillId="0" borderId="6" xfId="0" applyNumberFormat="1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43" fontId="3" fillId="0" borderId="6" xfId="1" applyFont="1" applyFill="1" applyBorder="1" applyAlignment="1">
      <alignment vertical="center" wrapText="1"/>
    </xf>
    <xf numFmtId="43" fontId="8" fillId="3" borderId="6" xfId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43" fontId="6" fillId="0" borderId="0" xfId="1" applyFont="1" applyFill="1" applyBorder="1" applyAlignment="1">
      <alignment vertical="center" wrapText="1"/>
    </xf>
    <xf numFmtId="165" fontId="6" fillId="0" borderId="0" xfId="0" applyNumberFormat="1" applyFont="1" applyAlignment="1">
      <alignment horizontal="center" wrapText="1"/>
    </xf>
    <xf numFmtId="43" fontId="9" fillId="0" borderId="0" xfId="1" applyFont="1" applyFill="1" applyBorder="1"/>
    <xf numFmtId="43" fontId="9" fillId="0" borderId="0" xfId="1" applyFont="1" applyFill="1" applyBorder="1" applyAlignment="1">
      <alignment horizontal="center"/>
    </xf>
    <xf numFmtId="43" fontId="9" fillId="0" borderId="0" xfId="1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43" fontId="3" fillId="5" borderId="6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3" fontId="5" fillId="0" borderId="6" xfId="1" applyFont="1" applyFill="1" applyBorder="1" applyAlignment="1">
      <alignment horizontal="center" vertical="center" wrapText="1"/>
    </xf>
    <xf numFmtId="166" fontId="5" fillId="0" borderId="6" xfId="1" applyNumberFormat="1" applyFont="1" applyFill="1" applyBorder="1" applyAlignment="1">
      <alignment horizontal="center" wrapText="1"/>
    </xf>
    <xf numFmtId="15" fontId="10" fillId="0" borderId="6" xfId="0" applyNumberFormat="1" applyFont="1" applyBorder="1" applyAlignment="1">
      <alignment horizontal="center" wrapText="1"/>
    </xf>
    <xf numFmtId="164" fontId="0" fillId="0" borderId="0" xfId="0" applyNumberFormat="1"/>
    <xf numFmtId="0" fontId="11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3" fontId="3" fillId="0" borderId="6" xfId="1" applyFont="1" applyFill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wrapText="1"/>
    </xf>
    <xf numFmtId="2" fontId="3" fillId="0" borderId="6" xfId="0" applyNumberFormat="1" applyFont="1" applyBorder="1" applyAlignment="1">
      <alignment horizontal="center" wrapText="1"/>
    </xf>
    <xf numFmtId="0" fontId="13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167" fontId="14" fillId="0" borderId="0" xfId="1" applyNumberFormat="1" applyFont="1" applyFill="1" applyBorder="1" applyAlignment="1">
      <alignment horizontal="center" wrapText="1"/>
    </xf>
    <xf numFmtId="0" fontId="4" fillId="0" borderId="0" xfId="0" applyFont="1" applyAlignment="1">
      <alignment horizontal="right"/>
    </xf>
    <xf numFmtId="168" fontId="3" fillId="0" borderId="6" xfId="1" applyNumberFormat="1" applyFont="1" applyFill="1" applyBorder="1" applyAlignment="1">
      <alignment horizontal="right"/>
    </xf>
    <xf numFmtId="43" fontId="15" fillId="0" borderId="0" xfId="0" applyNumberFormat="1" applyFont="1"/>
    <xf numFmtId="0" fontId="15" fillId="0" borderId="12" xfId="0" applyFont="1" applyBorder="1"/>
    <xf numFmtId="0" fontId="16" fillId="0" borderId="13" xfId="0" applyFont="1" applyBorder="1" applyAlignment="1">
      <alignment horizontal="left" vertical="top" wrapText="1"/>
    </xf>
    <xf numFmtId="0" fontId="16" fillId="0" borderId="14" xfId="0" applyFont="1" applyBorder="1" applyAlignment="1">
      <alignment horizontal="left" vertical="top" wrapText="1"/>
    </xf>
    <xf numFmtId="0" fontId="16" fillId="0" borderId="15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  <xf numFmtId="0" fontId="15" fillId="0" borderId="0" xfId="0" applyFont="1"/>
    <xf numFmtId="0" fontId="16" fillId="0" borderId="16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17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left" vertical="top" wrapText="1"/>
    </xf>
    <xf numFmtId="0" fontId="16" fillId="0" borderId="19" xfId="0" applyFont="1" applyBorder="1" applyAlignment="1">
      <alignment horizontal="left" vertical="top" wrapText="1"/>
    </xf>
    <xf numFmtId="0" fontId="16" fillId="0" borderId="20" xfId="0" applyFont="1" applyBorder="1" applyAlignment="1">
      <alignment horizontal="left" vertical="top" wrapText="1"/>
    </xf>
    <xf numFmtId="0" fontId="15" fillId="0" borderId="0" xfId="0" applyFont="1"/>
    <xf numFmtId="0" fontId="15" fillId="3" borderId="0" xfId="0" applyFont="1" applyFill="1"/>
    <xf numFmtId="43" fontId="15" fillId="0" borderId="0" xfId="1" applyFont="1" applyAlignment="1">
      <alignment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5" fillId="3" borderId="0" xfId="0" applyFont="1" applyFill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43" fontId="4" fillId="3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center" vertical="top"/>
    </xf>
    <xf numFmtId="43" fontId="15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</cellXfs>
  <cellStyles count="2">
    <cellStyle name="Millares" xfId="1" builtinId="3"/>
    <cellStyle name="Normal" xfId="0" builtinId="0"/>
  </cellStyles>
  <dxfs count="9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2354035</xdr:colOff>
      <xdr:row>49</xdr:row>
      <xdr:rowOff>13607</xdr:rowOff>
    </xdr:from>
    <xdr:to>
      <xdr:col>8</xdr:col>
      <xdr:colOff>1115786</xdr:colOff>
      <xdr:row>49</xdr:row>
      <xdr:rowOff>13607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57FA0D0A-727E-4323-978A-31F7E68F3C45}"/>
            </a:ext>
          </a:extLst>
        </xdr:cNvPr>
        <xdr:cNvCxnSpPr/>
      </xdr:nvCxnSpPr>
      <xdr:spPr>
        <a:xfrm>
          <a:off x="10335985" y="12300857"/>
          <a:ext cx="81153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734785</xdr:colOff>
      <xdr:row>48</xdr:row>
      <xdr:rowOff>258535</xdr:rowOff>
    </xdr:from>
    <xdr:to>
      <xdr:col>14</xdr:col>
      <xdr:colOff>816428</xdr:colOff>
      <xdr:row>48</xdr:row>
      <xdr:rowOff>258535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1D812D63-6647-45A0-A435-B5BB87B46E52}"/>
            </a:ext>
          </a:extLst>
        </xdr:cNvPr>
        <xdr:cNvCxnSpPr/>
      </xdr:nvCxnSpPr>
      <xdr:spPr>
        <a:xfrm>
          <a:off x="21623110" y="12279085"/>
          <a:ext cx="607286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633350</xdr:colOff>
      <xdr:row>49</xdr:row>
      <xdr:rowOff>86591</xdr:rowOff>
    </xdr:from>
    <xdr:to>
      <xdr:col>5</xdr:col>
      <xdr:colOff>4225636</xdr:colOff>
      <xdr:row>49</xdr:row>
      <xdr:rowOff>86591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CFF8DB47-9264-421F-9CD9-24F3D3473B97}"/>
            </a:ext>
          </a:extLst>
        </xdr:cNvPr>
        <xdr:cNvCxnSpPr/>
      </xdr:nvCxnSpPr>
      <xdr:spPr>
        <a:xfrm>
          <a:off x="1604900" y="12373841"/>
          <a:ext cx="608783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3D37F-24E0-4DF5-932B-B2799C641500}">
  <sheetPr>
    <pageSetUpPr fitToPage="1"/>
  </sheetPr>
  <dimension ref="A1:Q54"/>
  <sheetViews>
    <sheetView tabSelected="1" topLeftCell="C1" zoomScale="55" zoomScaleNormal="55" zoomScaleSheetLayoutView="56" zoomScalePageLayoutView="60" workbookViewId="0">
      <selection activeCell="D1" sqref="D1:P52"/>
    </sheetView>
  </sheetViews>
  <sheetFormatPr baseColWidth="10" defaultColWidth="11.42578125" defaultRowHeight="15" x14ac:dyDescent="0.25"/>
  <cols>
    <col min="1" max="2" width="0" hidden="1" customWidth="1"/>
    <col min="3" max="3" width="5.42578125" customWidth="1"/>
    <col min="4" max="4" width="9.140625" bestFit="1" customWidth="1"/>
    <col min="5" max="5" width="37.42578125" customWidth="1"/>
    <col min="6" max="6" width="67.7109375" customWidth="1"/>
    <col min="7" max="7" width="76" customWidth="1"/>
    <col min="8" max="8" width="64.28515625" customWidth="1"/>
    <col min="9" max="9" width="25.5703125" customWidth="1"/>
    <col min="10" max="10" width="27.7109375" customWidth="1"/>
    <col min="11" max="11" width="25.7109375" customWidth="1"/>
    <col min="12" max="12" width="24" customWidth="1"/>
    <col min="13" max="13" width="21.85546875" customWidth="1"/>
    <col min="14" max="14" width="18.28515625" style="84" customWidth="1"/>
    <col min="15" max="15" width="27.42578125" style="85" customWidth="1"/>
    <col min="16" max="16" width="22.85546875" customWidth="1"/>
    <col min="17" max="17" width="13.140625" customWidth="1"/>
  </cols>
  <sheetData>
    <row r="1" spans="3:16" x14ac:dyDescent="0.25">
      <c r="C1">
        <v>4</v>
      </c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3:16" ht="20.25" x14ac:dyDescent="0.3">
      <c r="E2" s="4" t="s">
        <v>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3:16" ht="20.25" x14ac:dyDescent="0.3">
      <c r="E3" s="4" t="s">
        <v>1</v>
      </c>
      <c r="F3" s="4"/>
      <c r="G3" s="4"/>
      <c r="H3" s="4"/>
      <c r="I3" s="4"/>
      <c r="J3" s="4"/>
      <c r="K3" s="4"/>
      <c r="L3" s="4"/>
      <c r="M3" s="4"/>
      <c r="N3" s="4"/>
      <c r="O3" s="4"/>
    </row>
    <row r="4" spans="3:16" ht="20.25" x14ac:dyDescent="0.3">
      <c r="E4" s="4" t="s">
        <v>2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3:16" ht="21" thickBot="1" x14ac:dyDescent="0.35">
      <c r="E5" s="5">
        <v>46265</v>
      </c>
      <c r="F5" s="5"/>
      <c r="G5" s="5"/>
      <c r="H5" s="5"/>
      <c r="I5" s="5"/>
      <c r="J5" s="5"/>
      <c r="K5" s="5"/>
      <c r="L5" s="5"/>
      <c r="M5" s="5"/>
      <c r="N5" s="5"/>
      <c r="O5" s="5"/>
      <c r="P5" s="6"/>
    </row>
    <row r="6" spans="3:16" ht="41.25" thickBot="1" x14ac:dyDescent="0.3">
      <c r="E6" s="7" t="s">
        <v>3</v>
      </c>
      <c r="F6" s="8" t="s">
        <v>4</v>
      </c>
      <c r="G6" s="9" t="s">
        <v>5</v>
      </c>
      <c r="H6" s="7" t="s">
        <v>6</v>
      </c>
      <c r="I6" s="7" t="s">
        <v>7</v>
      </c>
      <c r="J6" s="7" t="s">
        <v>8</v>
      </c>
      <c r="K6" s="7" t="s">
        <v>9</v>
      </c>
      <c r="L6" s="7" t="s">
        <v>10</v>
      </c>
      <c r="M6" s="7" t="s">
        <v>11</v>
      </c>
      <c r="N6" s="7" t="s">
        <v>12</v>
      </c>
      <c r="O6" s="7" t="s">
        <v>13</v>
      </c>
      <c r="P6" s="7" t="s">
        <v>14</v>
      </c>
    </row>
    <row r="7" spans="3:16" ht="20.25" x14ac:dyDescent="0.3">
      <c r="D7">
        <v>1</v>
      </c>
      <c r="E7" s="10">
        <v>46023</v>
      </c>
      <c r="F7" s="11" t="s">
        <v>15</v>
      </c>
      <c r="G7" s="12" t="s">
        <v>16</v>
      </c>
      <c r="H7" s="12" t="s">
        <v>17</v>
      </c>
      <c r="I7" s="13">
        <v>177000</v>
      </c>
      <c r="J7" s="14">
        <f t="shared" ref="J7" si="0">+E7+30</f>
        <v>46053</v>
      </c>
      <c r="K7" s="15">
        <f t="shared" ref="K7:K13" si="1">+IF(P7&lt;=0,I7,0)</f>
        <v>0</v>
      </c>
      <c r="L7" s="16"/>
      <c r="M7" s="15"/>
      <c r="N7" s="16"/>
      <c r="O7" s="16">
        <f>+I7</f>
        <v>177000</v>
      </c>
      <c r="P7" s="17">
        <f>+$E$5-J7</f>
        <v>212</v>
      </c>
    </row>
    <row r="8" spans="3:16" ht="20.25" x14ac:dyDescent="0.3">
      <c r="D8">
        <v>2</v>
      </c>
      <c r="E8" s="10">
        <v>46054</v>
      </c>
      <c r="F8" s="11" t="s">
        <v>15</v>
      </c>
      <c r="G8" s="12" t="s">
        <v>16</v>
      </c>
      <c r="H8" s="12" t="s">
        <v>18</v>
      </c>
      <c r="I8" s="13">
        <v>177000</v>
      </c>
      <c r="J8" s="14">
        <f>+E8+30</f>
        <v>46084</v>
      </c>
      <c r="K8" s="15">
        <f t="shared" si="1"/>
        <v>0</v>
      </c>
      <c r="L8" s="16"/>
      <c r="M8" s="15"/>
      <c r="N8" s="16"/>
      <c r="O8" s="16">
        <f t="shared" ref="O8:O11" si="2">+I8</f>
        <v>177000</v>
      </c>
      <c r="P8" s="17">
        <f t="shared" ref="P8:P13" si="3">+$E$5-J8</f>
        <v>181</v>
      </c>
    </row>
    <row r="9" spans="3:16" ht="20.25" x14ac:dyDescent="0.3">
      <c r="D9">
        <v>3</v>
      </c>
      <c r="E9" s="10">
        <v>46082</v>
      </c>
      <c r="F9" s="11" t="s">
        <v>15</v>
      </c>
      <c r="G9" s="12" t="s">
        <v>16</v>
      </c>
      <c r="H9" s="12" t="s">
        <v>18</v>
      </c>
      <c r="I9" s="13">
        <v>177000</v>
      </c>
      <c r="J9" s="14">
        <f t="shared" ref="J9:J30" si="4">+E9+30</f>
        <v>46112</v>
      </c>
      <c r="K9" s="15">
        <f t="shared" si="1"/>
        <v>0</v>
      </c>
      <c r="L9" s="16"/>
      <c r="M9" s="15"/>
      <c r="N9" s="16"/>
      <c r="O9" s="16">
        <f t="shared" si="2"/>
        <v>177000</v>
      </c>
      <c r="P9" s="17">
        <f t="shared" si="3"/>
        <v>153</v>
      </c>
    </row>
    <row r="10" spans="3:16" ht="20.25" x14ac:dyDescent="0.3">
      <c r="D10">
        <v>4</v>
      </c>
      <c r="E10" s="10">
        <v>46113</v>
      </c>
      <c r="F10" s="11" t="s">
        <v>15</v>
      </c>
      <c r="G10" s="12" t="s">
        <v>16</v>
      </c>
      <c r="H10" s="12" t="s">
        <v>18</v>
      </c>
      <c r="I10" s="13">
        <v>177000</v>
      </c>
      <c r="J10" s="14">
        <f t="shared" si="4"/>
        <v>46143</v>
      </c>
      <c r="K10" s="15">
        <f t="shared" si="1"/>
        <v>0</v>
      </c>
      <c r="L10" s="16"/>
      <c r="M10" s="15"/>
      <c r="N10" s="16"/>
      <c r="O10" s="16">
        <f t="shared" si="2"/>
        <v>177000</v>
      </c>
      <c r="P10" s="17">
        <f t="shared" si="3"/>
        <v>122</v>
      </c>
    </row>
    <row r="11" spans="3:16" ht="20.25" x14ac:dyDescent="0.3">
      <c r="D11">
        <v>5</v>
      </c>
      <c r="E11" s="10">
        <v>46143</v>
      </c>
      <c r="F11" s="11" t="s">
        <v>15</v>
      </c>
      <c r="G11" s="12" t="s">
        <v>16</v>
      </c>
      <c r="H11" s="12" t="s">
        <v>18</v>
      </c>
      <c r="I11" s="13">
        <v>177000</v>
      </c>
      <c r="J11" s="14">
        <f t="shared" si="4"/>
        <v>46173</v>
      </c>
      <c r="K11" s="15">
        <f t="shared" si="1"/>
        <v>0</v>
      </c>
      <c r="L11" s="16"/>
      <c r="M11" s="15"/>
      <c r="N11" s="16"/>
      <c r="O11" s="16">
        <f t="shared" si="2"/>
        <v>177000</v>
      </c>
      <c r="P11" s="17">
        <f t="shared" si="3"/>
        <v>92</v>
      </c>
    </row>
    <row r="12" spans="3:16" ht="20.25" x14ac:dyDescent="0.3">
      <c r="D12">
        <v>6</v>
      </c>
      <c r="E12" s="10">
        <v>46174</v>
      </c>
      <c r="F12" s="11" t="s">
        <v>15</v>
      </c>
      <c r="G12" s="12" t="s">
        <v>16</v>
      </c>
      <c r="H12" s="12" t="s">
        <v>18</v>
      </c>
      <c r="I12" s="13">
        <v>177000</v>
      </c>
      <c r="J12" s="14">
        <f t="shared" si="4"/>
        <v>46204</v>
      </c>
      <c r="K12" s="15">
        <f t="shared" si="1"/>
        <v>0</v>
      </c>
      <c r="L12" s="16"/>
      <c r="M12" s="15"/>
      <c r="N12" s="16">
        <f>+I12</f>
        <v>177000</v>
      </c>
      <c r="O12" s="16"/>
      <c r="P12" s="17">
        <f t="shared" si="3"/>
        <v>61</v>
      </c>
    </row>
    <row r="13" spans="3:16" ht="20.25" x14ac:dyDescent="0.3">
      <c r="D13">
        <v>7</v>
      </c>
      <c r="E13" s="10">
        <v>46204</v>
      </c>
      <c r="F13" s="11" t="s">
        <v>15</v>
      </c>
      <c r="G13" s="12" t="s">
        <v>16</v>
      </c>
      <c r="H13" s="12" t="s">
        <v>18</v>
      </c>
      <c r="I13" s="13">
        <v>177000</v>
      </c>
      <c r="J13" s="14">
        <f t="shared" si="4"/>
        <v>46234</v>
      </c>
      <c r="K13" s="15">
        <f t="shared" si="1"/>
        <v>0</v>
      </c>
      <c r="L13" s="16"/>
      <c r="M13" s="15">
        <f>+I13</f>
        <v>177000</v>
      </c>
      <c r="N13" s="16"/>
      <c r="O13" s="16"/>
      <c r="P13" s="17">
        <f t="shared" si="3"/>
        <v>31</v>
      </c>
    </row>
    <row r="14" spans="3:16" s="18" customFormat="1" ht="17.25" customHeight="1" x14ac:dyDescent="0.3">
      <c r="D14">
        <v>8</v>
      </c>
      <c r="E14" s="10">
        <v>46235</v>
      </c>
      <c r="F14" s="11" t="s">
        <v>15</v>
      </c>
      <c r="G14" s="12" t="s">
        <v>16</v>
      </c>
      <c r="H14" s="12" t="s">
        <v>18</v>
      </c>
      <c r="I14" s="13">
        <v>177000</v>
      </c>
      <c r="J14" s="14">
        <f t="shared" si="4"/>
        <v>46265</v>
      </c>
      <c r="K14" s="15">
        <f>+I14</f>
        <v>177000</v>
      </c>
      <c r="L14" s="16"/>
      <c r="M14" s="15">
        <f t="shared" ref="M14:M32" si="5">+IF(AND(P14&gt;=31,P14&lt;=60),I14,0)</f>
        <v>0</v>
      </c>
      <c r="N14" s="16">
        <f t="shared" ref="N14:N32" si="6">+IF(AND(P14&gt;60,P14&lt;=90),I14,0)</f>
        <v>0</v>
      </c>
      <c r="O14" s="16">
        <f t="shared" ref="O14:O32" si="7">+IF(P14&gt;91,I14,0)</f>
        <v>0</v>
      </c>
      <c r="P14" s="17">
        <f>+$E$5-J14</f>
        <v>0</v>
      </c>
    </row>
    <row r="15" spans="3:16" ht="17.25" customHeight="1" x14ac:dyDescent="0.3">
      <c r="D15">
        <v>9</v>
      </c>
      <c r="E15" s="14">
        <v>46244</v>
      </c>
      <c r="F15" s="19" t="s">
        <v>19</v>
      </c>
      <c r="G15" s="20" t="s">
        <v>20</v>
      </c>
      <c r="H15" s="20" t="s">
        <v>21</v>
      </c>
      <c r="I15" s="15">
        <v>1199942</v>
      </c>
      <c r="J15" s="14">
        <f t="shared" si="4"/>
        <v>46274</v>
      </c>
      <c r="K15" s="15">
        <f t="shared" ref="K15:K32" si="8">+IF(P15&lt;=0,I15,0)</f>
        <v>1199942</v>
      </c>
      <c r="L15" s="16">
        <f t="shared" ref="L15:L32" si="9">+IF(AND(P15&gt;=1,P15&lt;=30),I15,0)</f>
        <v>0</v>
      </c>
      <c r="M15" s="15">
        <f t="shared" si="5"/>
        <v>0</v>
      </c>
      <c r="N15" s="16">
        <f t="shared" si="6"/>
        <v>0</v>
      </c>
      <c r="O15" s="16">
        <f t="shared" si="7"/>
        <v>0</v>
      </c>
      <c r="P15" s="17">
        <f t="shared" ref="P15:P21" si="10">+$E$5-J15</f>
        <v>-9</v>
      </c>
    </row>
    <row r="16" spans="3:16" ht="17.25" customHeight="1" x14ac:dyDescent="0.3">
      <c r="D16">
        <v>10</v>
      </c>
      <c r="E16" s="14">
        <v>46246</v>
      </c>
      <c r="F16" s="19" t="s">
        <v>22</v>
      </c>
      <c r="G16" s="20" t="s">
        <v>23</v>
      </c>
      <c r="H16" s="20" t="s">
        <v>24</v>
      </c>
      <c r="I16" s="15">
        <v>3688487.95</v>
      </c>
      <c r="J16" s="14">
        <f t="shared" si="4"/>
        <v>46276</v>
      </c>
      <c r="K16" s="15">
        <f t="shared" si="8"/>
        <v>3688487.95</v>
      </c>
      <c r="L16" s="16">
        <f t="shared" si="9"/>
        <v>0</v>
      </c>
      <c r="M16" s="15">
        <f t="shared" si="5"/>
        <v>0</v>
      </c>
      <c r="N16" s="16">
        <f t="shared" si="6"/>
        <v>0</v>
      </c>
      <c r="O16" s="16">
        <f t="shared" si="7"/>
        <v>0</v>
      </c>
      <c r="P16" s="17">
        <f t="shared" si="10"/>
        <v>-11</v>
      </c>
    </row>
    <row r="17" spans="4:16" ht="17.25" customHeight="1" x14ac:dyDescent="0.3">
      <c r="D17">
        <v>11</v>
      </c>
      <c r="E17" s="14">
        <v>46251</v>
      </c>
      <c r="F17" s="19" t="s">
        <v>25</v>
      </c>
      <c r="G17" s="20" t="s">
        <v>26</v>
      </c>
      <c r="H17" s="20" t="s">
        <v>27</v>
      </c>
      <c r="I17" s="15">
        <v>354025.09</v>
      </c>
      <c r="J17" s="14">
        <f t="shared" si="4"/>
        <v>46281</v>
      </c>
      <c r="K17" s="15">
        <f t="shared" si="8"/>
        <v>354025.09</v>
      </c>
      <c r="L17" s="16">
        <f t="shared" si="9"/>
        <v>0</v>
      </c>
      <c r="M17" s="15">
        <f t="shared" si="5"/>
        <v>0</v>
      </c>
      <c r="N17" s="16">
        <f t="shared" si="6"/>
        <v>0</v>
      </c>
      <c r="O17" s="16">
        <f t="shared" si="7"/>
        <v>0</v>
      </c>
      <c r="P17" s="17">
        <f t="shared" si="10"/>
        <v>-16</v>
      </c>
    </row>
    <row r="18" spans="4:16" ht="17.25" customHeight="1" x14ac:dyDescent="0.3">
      <c r="D18">
        <v>12</v>
      </c>
      <c r="E18" s="14">
        <v>46252</v>
      </c>
      <c r="F18" s="19" t="s">
        <v>28</v>
      </c>
      <c r="G18" s="20" t="s">
        <v>29</v>
      </c>
      <c r="H18" s="20" t="s">
        <v>30</v>
      </c>
      <c r="I18" s="15">
        <v>42739.6</v>
      </c>
      <c r="J18" s="14">
        <f t="shared" si="4"/>
        <v>46282</v>
      </c>
      <c r="K18" s="15">
        <f t="shared" si="8"/>
        <v>42739.6</v>
      </c>
      <c r="L18" s="16">
        <f t="shared" si="9"/>
        <v>0</v>
      </c>
      <c r="M18" s="15">
        <f t="shared" si="5"/>
        <v>0</v>
      </c>
      <c r="N18" s="16">
        <f t="shared" si="6"/>
        <v>0</v>
      </c>
      <c r="O18" s="16">
        <f t="shared" si="7"/>
        <v>0</v>
      </c>
      <c r="P18" s="17">
        <f t="shared" si="10"/>
        <v>-17</v>
      </c>
    </row>
    <row r="19" spans="4:16" ht="17.25" customHeight="1" x14ac:dyDescent="0.3">
      <c r="D19">
        <v>13</v>
      </c>
      <c r="E19" s="14">
        <v>46254</v>
      </c>
      <c r="F19" s="19" t="s">
        <v>31</v>
      </c>
      <c r="G19" s="20" t="s">
        <v>32</v>
      </c>
      <c r="H19" s="20" t="s">
        <v>33</v>
      </c>
      <c r="I19" s="15">
        <v>12390</v>
      </c>
      <c r="J19" s="14">
        <f t="shared" si="4"/>
        <v>46284</v>
      </c>
      <c r="K19" s="15">
        <f t="shared" si="8"/>
        <v>12390</v>
      </c>
      <c r="L19" s="16">
        <f t="shared" si="9"/>
        <v>0</v>
      </c>
      <c r="M19" s="15">
        <f t="shared" si="5"/>
        <v>0</v>
      </c>
      <c r="N19" s="16">
        <f t="shared" si="6"/>
        <v>0</v>
      </c>
      <c r="O19" s="16">
        <f t="shared" si="7"/>
        <v>0</v>
      </c>
      <c r="P19" s="17">
        <f t="shared" si="10"/>
        <v>-19</v>
      </c>
    </row>
    <row r="20" spans="4:16" ht="17.25" customHeight="1" x14ac:dyDescent="0.3">
      <c r="D20">
        <v>14</v>
      </c>
      <c r="E20" s="14">
        <v>46254</v>
      </c>
      <c r="F20" s="19" t="s">
        <v>34</v>
      </c>
      <c r="G20" s="20" t="s">
        <v>35</v>
      </c>
      <c r="H20" s="20" t="s">
        <v>36</v>
      </c>
      <c r="I20" s="15">
        <v>151200.19</v>
      </c>
      <c r="J20" s="14">
        <f t="shared" si="4"/>
        <v>46284</v>
      </c>
      <c r="K20" s="15">
        <f t="shared" si="8"/>
        <v>151200.19</v>
      </c>
      <c r="L20" s="16">
        <f t="shared" si="9"/>
        <v>0</v>
      </c>
      <c r="M20" s="15">
        <f t="shared" si="5"/>
        <v>0</v>
      </c>
      <c r="N20" s="16">
        <f t="shared" si="6"/>
        <v>0</v>
      </c>
      <c r="O20" s="16">
        <f t="shared" si="7"/>
        <v>0</v>
      </c>
      <c r="P20" s="17">
        <f t="shared" si="10"/>
        <v>-19</v>
      </c>
    </row>
    <row r="21" spans="4:16" ht="17.25" customHeight="1" x14ac:dyDescent="0.3">
      <c r="D21">
        <v>15</v>
      </c>
      <c r="E21" s="14">
        <v>46255</v>
      </c>
      <c r="F21" s="19" t="s">
        <v>37</v>
      </c>
      <c r="G21" s="20" t="s">
        <v>38</v>
      </c>
      <c r="H21" s="21" t="s">
        <v>39</v>
      </c>
      <c r="I21" s="22">
        <v>44220.5</v>
      </c>
      <c r="J21" s="14">
        <f>+E21+30</f>
        <v>46285</v>
      </c>
      <c r="K21" s="15">
        <f>+I21</f>
        <v>44220.5</v>
      </c>
      <c r="L21" s="16">
        <f>+IF(AND(P21&gt;=1,P21&lt;=30),I20,0)</f>
        <v>0</v>
      </c>
      <c r="M21" s="15">
        <f>+IF(AND(P21&gt;=31,P21&lt;=60),I20,0)</f>
        <v>0</v>
      </c>
      <c r="N21" s="16">
        <f>+IF(AND(P21&gt;60,P21&lt;=90),I20,0)</f>
        <v>0</v>
      </c>
      <c r="O21" s="16">
        <f>+IF(P21&gt;91,I20,0)</f>
        <v>0</v>
      </c>
      <c r="P21" s="17">
        <f t="shared" si="10"/>
        <v>-20</v>
      </c>
    </row>
    <row r="22" spans="4:16" ht="17.25" customHeight="1" x14ac:dyDescent="0.3">
      <c r="D22">
        <v>16</v>
      </c>
      <c r="E22" s="14">
        <v>46259</v>
      </c>
      <c r="F22" s="19" t="s">
        <v>40</v>
      </c>
      <c r="G22" s="20" t="s">
        <v>41</v>
      </c>
      <c r="H22" s="20" t="s">
        <v>42</v>
      </c>
      <c r="I22" s="15">
        <v>71980</v>
      </c>
      <c r="J22" s="14">
        <f t="shared" si="4"/>
        <v>46289</v>
      </c>
      <c r="K22" s="15">
        <f t="shared" si="8"/>
        <v>71980</v>
      </c>
      <c r="L22" s="16">
        <f t="shared" si="9"/>
        <v>0</v>
      </c>
      <c r="M22" s="15">
        <f t="shared" si="5"/>
        <v>0</v>
      </c>
      <c r="N22" s="16">
        <f t="shared" si="6"/>
        <v>0</v>
      </c>
      <c r="O22" s="16">
        <f t="shared" si="7"/>
        <v>0</v>
      </c>
      <c r="P22" s="17">
        <f>+$E$5-J22</f>
        <v>-24</v>
      </c>
    </row>
    <row r="23" spans="4:16" ht="17.25" customHeight="1" x14ac:dyDescent="0.3">
      <c r="D23">
        <v>17</v>
      </c>
      <c r="E23" s="14">
        <v>46259</v>
      </c>
      <c r="F23" s="19" t="s">
        <v>43</v>
      </c>
      <c r="G23" s="20" t="s">
        <v>44</v>
      </c>
      <c r="H23" s="20" t="s">
        <v>45</v>
      </c>
      <c r="I23" s="15">
        <v>10620</v>
      </c>
      <c r="J23" s="14">
        <f t="shared" si="4"/>
        <v>46289</v>
      </c>
      <c r="K23" s="15">
        <f t="shared" si="8"/>
        <v>10620</v>
      </c>
      <c r="L23" s="16">
        <f t="shared" si="9"/>
        <v>0</v>
      </c>
      <c r="M23" s="15">
        <f t="shared" si="5"/>
        <v>0</v>
      </c>
      <c r="N23" s="16">
        <f t="shared" si="6"/>
        <v>0</v>
      </c>
      <c r="O23" s="16">
        <f t="shared" si="7"/>
        <v>0</v>
      </c>
      <c r="P23" s="17">
        <f t="shared" ref="P23:P29" si="11">+$E$5-J23</f>
        <v>-24</v>
      </c>
    </row>
    <row r="24" spans="4:16" ht="17.25" customHeight="1" x14ac:dyDescent="0.3">
      <c r="D24">
        <v>18</v>
      </c>
      <c r="E24" s="14">
        <v>46260</v>
      </c>
      <c r="F24" s="19" t="s">
        <v>46</v>
      </c>
      <c r="G24" s="12" t="s">
        <v>47</v>
      </c>
      <c r="H24" s="12" t="s">
        <v>48</v>
      </c>
      <c r="I24" s="15">
        <v>414589.5</v>
      </c>
      <c r="J24" s="14">
        <f t="shared" si="4"/>
        <v>46290</v>
      </c>
      <c r="K24" s="15">
        <f t="shared" si="8"/>
        <v>414589.5</v>
      </c>
      <c r="L24" s="16">
        <f t="shared" si="9"/>
        <v>0</v>
      </c>
      <c r="M24" s="15">
        <f t="shared" si="5"/>
        <v>0</v>
      </c>
      <c r="N24" s="16">
        <f t="shared" si="6"/>
        <v>0</v>
      </c>
      <c r="O24" s="16">
        <f t="shared" si="7"/>
        <v>0</v>
      </c>
      <c r="P24" s="17">
        <f t="shared" si="11"/>
        <v>-25</v>
      </c>
    </row>
    <row r="25" spans="4:16" ht="17.25" customHeight="1" x14ac:dyDescent="0.3">
      <c r="D25">
        <v>19</v>
      </c>
      <c r="E25" s="14">
        <v>46261</v>
      </c>
      <c r="F25" s="19" t="s">
        <v>49</v>
      </c>
      <c r="G25" s="12" t="s">
        <v>50</v>
      </c>
      <c r="H25" s="12" t="s">
        <v>51</v>
      </c>
      <c r="I25" s="15">
        <v>121444.14</v>
      </c>
      <c r="J25" s="14">
        <f t="shared" si="4"/>
        <v>46291</v>
      </c>
      <c r="K25" s="15">
        <f t="shared" si="8"/>
        <v>121444.14</v>
      </c>
      <c r="L25" s="16">
        <f t="shared" si="9"/>
        <v>0</v>
      </c>
      <c r="M25" s="15">
        <f t="shared" si="5"/>
        <v>0</v>
      </c>
      <c r="N25" s="16">
        <f t="shared" si="6"/>
        <v>0</v>
      </c>
      <c r="O25" s="16">
        <f t="shared" si="7"/>
        <v>0</v>
      </c>
      <c r="P25" s="17">
        <f t="shared" si="11"/>
        <v>-26</v>
      </c>
    </row>
    <row r="26" spans="4:16" ht="17.25" customHeight="1" x14ac:dyDescent="0.3">
      <c r="D26">
        <v>20</v>
      </c>
      <c r="E26" s="14">
        <v>46261</v>
      </c>
      <c r="F26" s="19" t="s">
        <v>52</v>
      </c>
      <c r="G26" s="12" t="s">
        <v>53</v>
      </c>
      <c r="H26" s="12" t="s">
        <v>51</v>
      </c>
      <c r="I26" s="15">
        <v>281279.05</v>
      </c>
      <c r="J26" s="14">
        <f t="shared" si="4"/>
        <v>46291</v>
      </c>
      <c r="K26" s="15">
        <f t="shared" si="8"/>
        <v>281279.05</v>
      </c>
      <c r="L26" s="16">
        <f t="shared" si="9"/>
        <v>0</v>
      </c>
      <c r="M26" s="15">
        <f t="shared" si="5"/>
        <v>0</v>
      </c>
      <c r="N26" s="16">
        <f t="shared" si="6"/>
        <v>0</v>
      </c>
      <c r="O26" s="16">
        <f t="shared" si="7"/>
        <v>0</v>
      </c>
      <c r="P26" s="17">
        <f t="shared" si="11"/>
        <v>-26</v>
      </c>
    </row>
    <row r="27" spans="4:16" ht="17.25" customHeight="1" x14ac:dyDescent="0.3">
      <c r="D27">
        <v>21</v>
      </c>
      <c r="E27" s="14">
        <v>46259</v>
      </c>
      <c r="F27" s="19" t="s">
        <v>54</v>
      </c>
      <c r="G27" s="20" t="s">
        <v>44</v>
      </c>
      <c r="H27" s="20" t="s">
        <v>45</v>
      </c>
      <c r="I27" s="15">
        <v>50740</v>
      </c>
      <c r="J27" s="14">
        <f t="shared" si="4"/>
        <v>46289</v>
      </c>
      <c r="K27" s="15">
        <f t="shared" si="8"/>
        <v>50740</v>
      </c>
      <c r="L27" s="16">
        <f t="shared" si="9"/>
        <v>0</v>
      </c>
      <c r="M27" s="15">
        <f t="shared" si="5"/>
        <v>0</v>
      </c>
      <c r="N27" s="16">
        <f t="shared" si="6"/>
        <v>0</v>
      </c>
      <c r="O27" s="16">
        <f t="shared" si="7"/>
        <v>0</v>
      </c>
      <c r="P27" s="17">
        <f t="shared" si="11"/>
        <v>-24</v>
      </c>
    </row>
    <row r="28" spans="4:16" ht="17.25" customHeight="1" x14ac:dyDescent="0.3">
      <c r="D28">
        <v>22</v>
      </c>
      <c r="E28" s="14">
        <v>46262</v>
      </c>
      <c r="F28" s="19" t="s">
        <v>55</v>
      </c>
      <c r="G28" s="20" t="s">
        <v>56</v>
      </c>
      <c r="H28" s="12" t="s">
        <v>57</v>
      </c>
      <c r="I28" s="15">
        <v>1800</v>
      </c>
      <c r="J28" s="14">
        <f t="shared" si="4"/>
        <v>46292</v>
      </c>
      <c r="K28" s="15">
        <f t="shared" si="8"/>
        <v>1800</v>
      </c>
      <c r="L28" s="16">
        <f t="shared" si="9"/>
        <v>0</v>
      </c>
      <c r="M28" s="15">
        <f t="shared" si="5"/>
        <v>0</v>
      </c>
      <c r="N28" s="16">
        <f t="shared" si="6"/>
        <v>0</v>
      </c>
      <c r="O28" s="16">
        <f t="shared" si="7"/>
        <v>0</v>
      </c>
      <c r="P28" s="17">
        <f t="shared" si="11"/>
        <v>-27</v>
      </c>
    </row>
    <row r="29" spans="4:16" ht="17.25" customHeight="1" x14ac:dyDescent="0.3">
      <c r="D29">
        <v>23</v>
      </c>
      <c r="E29" s="14">
        <v>46262</v>
      </c>
      <c r="F29" s="19" t="s">
        <v>58</v>
      </c>
      <c r="G29" s="20" t="s">
        <v>56</v>
      </c>
      <c r="H29" s="12" t="s">
        <v>57</v>
      </c>
      <c r="I29" s="15">
        <v>2925</v>
      </c>
      <c r="J29" s="14">
        <f t="shared" si="4"/>
        <v>46292</v>
      </c>
      <c r="K29" s="15">
        <f t="shared" si="8"/>
        <v>2925</v>
      </c>
      <c r="L29" s="16">
        <f t="shared" si="9"/>
        <v>0</v>
      </c>
      <c r="M29" s="15">
        <f t="shared" si="5"/>
        <v>0</v>
      </c>
      <c r="N29" s="16">
        <f t="shared" si="6"/>
        <v>0</v>
      </c>
      <c r="O29" s="16">
        <f t="shared" si="7"/>
        <v>0</v>
      </c>
      <c r="P29" s="17">
        <f t="shared" si="11"/>
        <v>-27</v>
      </c>
    </row>
    <row r="30" spans="4:16" ht="17.25" customHeight="1" x14ac:dyDescent="0.3">
      <c r="D30">
        <v>24</v>
      </c>
      <c r="E30" s="14">
        <v>46262</v>
      </c>
      <c r="F30" s="19" t="s">
        <v>59</v>
      </c>
      <c r="G30" s="20" t="s">
        <v>60</v>
      </c>
      <c r="H30" s="20" t="s">
        <v>61</v>
      </c>
      <c r="I30" s="15">
        <v>31289.53</v>
      </c>
      <c r="J30" s="14">
        <f t="shared" si="4"/>
        <v>46292</v>
      </c>
      <c r="K30" s="15">
        <f t="shared" si="8"/>
        <v>31289.53</v>
      </c>
      <c r="L30" s="16">
        <f t="shared" si="9"/>
        <v>0</v>
      </c>
      <c r="M30" s="15">
        <f t="shared" si="5"/>
        <v>0</v>
      </c>
      <c r="N30" s="16">
        <f t="shared" si="6"/>
        <v>0</v>
      </c>
      <c r="O30" s="16">
        <f t="shared" si="7"/>
        <v>0</v>
      </c>
      <c r="P30" s="17">
        <f>+$E$5-J30</f>
        <v>-27</v>
      </c>
    </row>
    <row r="31" spans="4:16" ht="20.25" x14ac:dyDescent="0.3">
      <c r="D31">
        <v>25</v>
      </c>
      <c r="E31" s="14">
        <v>46265</v>
      </c>
      <c r="F31" s="19" t="s">
        <v>62</v>
      </c>
      <c r="G31" s="20" t="s">
        <v>63</v>
      </c>
      <c r="H31" s="20" t="s">
        <v>64</v>
      </c>
      <c r="I31" s="15">
        <v>83530.45</v>
      </c>
      <c r="J31" s="14">
        <f>+E31+30</f>
        <v>46295</v>
      </c>
      <c r="K31" s="15">
        <f>+IF(P31&lt;=0,I31,0)</f>
        <v>83530.45</v>
      </c>
      <c r="L31" s="16">
        <f>+IF(AND(P31&gt;=1,P31&lt;=30),I31,0)</f>
        <v>0</v>
      </c>
      <c r="M31" s="15">
        <f>+IF(AND(P31&gt;=31,P31&lt;=60),I31,0)</f>
        <v>0</v>
      </c>
      <c r="N31" s="16">
        <f>+IF(AND(P31&gt;60,P31&lt;=90),I31,0)</f>
        <v>0</v>
      </c>
      <c r="O31" s="16">
        <f>+IF(P31&gt;91,I31,0)</f>
        <v>0</v>
      </c>
      <c r="P31" s="17">
        <f>+$E$5-J31</f>
        <v>-30</v>
      </c>
    </row>
    <row r="32" spans="4:16" ht="17.25" customHeight="1" x14ac:dyDescent="0.3">
      <c r="D32">
        <v>26</v>
      </c>
      <c r="E32" s="10">
        <v>46265</v>
      </c>
      <c r="F32" s="19" t="s">
        <v>65</v>
      </c>
      <c r="G32" s="20" t="s">
        <v>66</v>
      </c>
      <c r="H32" s="12" t="s">
        <v>67</v>
      </c>
      <c r="I32" s="15">
        <v>335115.15000000002</v>
      </c>
      <c r="J32" s="14">
        <f>+E32+30</f>
        <v>46295</v>
      </c>
      <c r="K32" s="15">
        <f t="shared" si="8"/>
        <v>335115.15000000002</v>
      </c>
      <c r="L32" s="16">
        <f t="shared" si="9"/>
        <v>0</v>
      </c>
      <c r="M32" s="15">
        <f t="shared" si="5"/>
        <v>0</v>
      </c>
      <c r="N32" s="16">
        <f t="shared" si="6"/>
        <v>0</v>
      </c>
      <c r="O32" s="16">
        <f t="shared" si="7"/>
        <v>0</v>
      </c>
      <c r="P32" s="17">
        <f>+$E$5-J32</f>
        <v>-30</v>
      </c>
    </row>
    <row r="33" spans="1:17" ht="20.25" x14ac:dyDescent="0.25">
      <c r="E33" s="23"/>
      <c r="F33" s="24" t="s">
        <v>68</v>
      </c>
      <c r="G33" s="25"/>
      <c r="H33" s="26"/>
      <c r="I33" s="27">
        <f>SUM(I7:I32)</f>
        <v>8314318.1500000004</v>
      </c>
      <c r="J33" s="23"/>
      <c r="K33" s="27">
        <f>SUM(K7:K32)</f>
        <v>7075318.1500000004</v>
      </c>
      <c r="L33" s="27">
        <f>SUM(L7:L32)</f>
        <v>0</v>
      </c>
      <c r="M33" s="27">
        <f>SUM(M7:M32)</f>
        <v>177000</v>
      </c>
      <c r="N33" s="27">
        <f>SUM(N7:N32)</f>
        <v>177000</v>
      </c>
      <c r="O33" s="27">
        <f>SUM(O7:O32)</f>
        <v>885000</v>
      </c>
      <c r="P33" s="28"/>
    </row>
    <row r="34" spans="1:17" ht="15.75" x14ac:dyDescent="0.25">
      <c r="E34" s="29"/>
      <c r="F34" s="29"/>
      <c r="G34" s="29"/>
      <c r="H34" s="30"/>
      <c r="I34" s="31"/>
      <c r="J34" s="31"/>
      <c r="K34" s="32"/>
      <c r="L34" s="32"/>
      <c r="M34" s="32"/>
      <c r="N34" s="33"/>
      <c r="O34" s="34"/>
    </row>
    <row r="35" spans="1:17" ht="20.25" x14ac:dyDescent="0.25">
      <c r="E35" s="35" t="s">
        <v>69</v>
      </c>
      <c r="F35" s="35"/>
      <c r="G35" s="35"/>
      <c r="H35" s="35"/>
      <c r="I35" s="35"/>
      <c r="J35" s="35"/>
      <c r="K35" s="35"/>
      <c r="L35" s="35"/>
      <c r="M35" s="35"/>
      <c r="N35" s="35"/>
      <c r="O35" s="35"/>
    </row>
    <row r="36" spans="1:17" ht="21" thickBot="1" x14ac:dyDescent="0.3">
      <c r="E36" s="36">
        <f>+E5</f>
        <v>46265</v>
      </c>
      <c r="F36" s="36"/>
      <c r="G36" s="36"/>
      <c r="H36" s="36"/>
      <c r="I36" s="36"/>
      <c r="J36" s="36"/>
      <c r="K36" s="36"/>
      <c r="L36" s="36"/>
      <c r="M36" s="36"/>
      <c r="N36" s="36"/>
      <c r="O36" s="36"/>
    </row>
    <row r="37" spans="1:17" ht="40.5" x14ac:dyDescent="0.25">
      <c r="E37" s="37" t="s">
        <v>3</v>
      </c>
      <c r="F37" s="38" t="s">
        <v>70</v>
      </c>
      <c r="G37" s="38" t="s">
        <v>5</v>
      </c>
      <c r="H37" s="39" t="s">
        <v>6</v>
      </c>
      <c r="I37" s="40" t="s">
        <v>7</v>
      </c>
      <c r="J37" s="7" t="s">
        <v>8</v>
      </c>
      <c r="K37" s="7" t="s">
        <v>9</v>
      </c>
      <c r="L37" s="7" t="s">
        <v>10</v>
      </c>
      <c r="M37" s="7" t="s">
        <v>11</v>
      </c>
      <c r="N37" s="7" t="s">
        <v>12</v>
      </c>
      <c r="O37" s="7" t="s">
        <v>13</v>
      </c>
      <c r="P37" s="7" t="s">
        <v>14</v>
      </c>
    </row>
    <row r="38" spans="1:17" ht="20.25" x14ac:dyDescent="0.3">
      <c r="E38" s="14">
        <v>46259</v>
      </c>
      <c r="F38" s="19" t="s">
        <v>71</v>
      </c>
      <c r="G38" s="20" t="s">
        <v>72</v>
      </c>
      <c r="H38" s="20" t="s">
        <v>73</v>
      </c>
      <c r="I38" s="15">
        <f>6066344.4-175</f>
        <v>6066169.4000000004</v>
      </c>
      <c r="J38" s="14">
        <f>+E38+30</f>
        <v>46289</v>
      </c>
      <c r="K38" s="15">
        <f>+I38</f>
        <v>6066169.4000000004</v>
      </c>
      <c r="L38" s="41"/>
      <c r="M38" s="42">
        <v>0</v>
      </c>
      <c r="N38" s="43">
        <v>60.201799999999999</v>
      </c>
      <c r="O38" s="44"/>
      <c r="P38" s="17">
        <f>+$E$36-J38</f>
        <v>-24</v>
      </c>
      <c r="Q38" s="45"/>
    </row>
    <row r="39" spans="1:17" ht="20.25" x14ac:dyDescent="0.3">
      <c r="A39" s="46"/>
      <c r="E39" s="47"/>
      <c r="F39" s="47"/>
      <c r="G39" s="47"/>
      <c r="H39" s="47"/>
      <c r="I39" s="47"/>
      <c r="J39" s="47"/>
      <c r="K39" s="47"/>
      <c r="L39" s="48"/>
      <c r="M39" s="49">
        <f>SUM(M38:M38)</f>
        <v>0</v>
      </c>
      <c r="N39" s="50"/>
      <c r="O39" s="51"/>
      <c r="P39" s="52"/>
    </row>
    <row r="40" spans="1:17" x14ac:dyDescent="0.25">
      <c r="E40" s="53"/>
      <c r="F40" s="54"/>
      <c r="G40" s="54"/>
      <c r="H40" s="54"/>
      <c r="I40" s="54"/>
      <c r="J40" s="54"/>
      <c r="K40" s="54"/>
      <c r="L40" s="54"/>
      <c r="M40" s="54"/>
      <c r="N40" s="55"/>
      <c r="O40" s="56"/>
    </row>
    <row r="41" spans="1:17" ht="15.75" thickBot="1" x14ac:dyDescent="0.3">
      <c r="E41" s="53"/>
      <c r="F41" s="54"/>
      <c r="G41" s="54"/>
      <c r="H41" s="54"/>
      <c r="I41" s="54"/>
      <c r="J41" s="54"/>
      <c r="K41" s="54"/>
      <c r="L41" s="54"/>
      <c r="M41" s="54"/>
      <c r="N41" s="55"/>
      <c r="O41" s="56"/>
    </row>
    <row r="42" spans="1:17" ht="21" customHeight="1" thickBot="1" x14ac:dyDescent="0.35">
      <c r="E42" s="57" t="s">
        <v>74</v>
      </c>
      <c r="F42" s="57"/>
      <c r="G42" s="58">
        <f>+I33</f>
        <v>8314318.1500000004</v>
      </c>
      <c r="H42" s="59"/>
      <c r="I42" s="59"/>
      <c r="J42" s="59"/>
      <c r="K42" s="60" t="s">
        <v>75</v>
      </c>
      <c r="L42" s="61" t="s">
        <v>76</v>
      </c>
      <c r="M42" s="62"/>
      <c r="N42" s="62"/>
      <c r="O42" s="63"/>
    </row>
    <row r="43" spans="1:17" ht="21" customHeight="1" x14ac:dyDescent="0.3">
      <c r="E43" s="64"/>
      <c r="F43" s="65" t="str">
        <f>+E35</f>
        <v>PASIVO CONTIGENTE</v>
      </c>
      <c r="G43" s="58">
        <f>+I38</f>
        <v>6066169.4000000004</v>
      </c>
      <c r="H43" s="59"/>
      <c r="I43" s="59"/>
      <c r="J43" s="59"/>
      <c r="K43" s="66"/>
      <c r="L43" s="67"/>
      <c r="M43" s="68"/>
      <c r="N43" s="68"/>
      <c r="O43" s="69"/>
    </row>
    <row r="44" spans="1:17" ht="21" customHeight="1" thickBot="1" x14ac:dyDescent="0.35">
      <c r="F44" s="65" t="s">
        <v>77</v>
      </c>
      <c r="G44" s="58">
        <f>SUM(G42:G43)</f>
        <v>14380487.550000001</v>
      </c>
      <c r="H44" s="66"/>
      <c r="I44" s="66"/>
      <c r="J44" s="66"/>
      <c r="K44" s="66"/>
      <c r="L44" s="70"/>
      <c r="M44" s="71"/>
      <c r="N44" s="71"/>
      <c r="O44" s="72"/>
    </row>
    <row r="45" spans="1:17" ht="21" customHeight="1" x14ac:dyDescent="0.3">
      <c r="E45" s="73"/>
      <c r="F45" s="74"/>
      <c r="G45" s="75"/>
      <c r="H45" s="66"/>
      <c r="I45" s="66"/>
      <c r="J45" s="66"/>
      <c r="K45" s="66"/>
      <c r="L45" s="73"/>
      <c r="M45" s="73"/>
      <c r="N45" s="76"/>
      <c r="O45" s="77"/>
    </row>
    <row r="46" spans="1:17" ht="21" customHeight="1" x14ac:dyDescent="0.3">
      <c r="E46" s="66"/>
      <c r="F46" s="78"/>
      <c r="G46" s="75"/>
      <c r="H46" s="66"/>
      <c r="I46" s="66"/>
      <c r="J46" s="66"/>
      <c r="K46" s="66"/>
      <c r="L46" s="66"/>
      <c r="M46" s="66"/>
      <c r="N46" s="79"/>
      <c r="O46" s="80"/>
    </row>
    <row r="47" spans="1:17" ht="21" customHeight="1" x14ac:dyDescent="0.3">
      <c r="E47" s="66"/>
      <c r="F47" s="78"/>
      <c r="K47" s="66"/>
      <c r="L47" s="66"/>
      <c r="M47" s="66"/>
      <c r="N47" s="79"/>
      <c r="O47" s="80"/>
    </row>
    <row r="48" spans="1:17" ht="21" customHeight="1" x14ac:dyDescent="0.3">
      <c r="E48" s="65"/>
      <c r="F48" s="81"/>
      <c r="K48" s="66"/>
      <c r="L48" s="66"/>
      <c r="M48" s="66"/>
      <c r="N48" s="79"/>
      <c r="O48" s="80"/>
    </row>
    <row r="49" spans="5:15" ht="21" customHeight="1" x14ac:dyDescent="0.3">
      <c r="E49" s="76" t="s">
        <v>78</v>
      </c>
      <c r="F49" s="76"/>
      <c r="G49" s="75"/>
      <c r="H49" s="66"/>
      <c r="I49" s="66"/>
      <c r="J49" s="66"/>
      <c r="K49" s="66"/>
      <c r="L49" s="66"/>
      <c r="M49" s="66"/>
      <c r="N49" s="79"/>
      <c r="O49" s="80"/>
    </row>
    <row r="50" spans="5:15" ht="21" customHeight="1" x14ac:dyDescent="0.3">
      <c r="E50" s="65"/>
      <c r="F50" s="81"/>
      <c r="G50" s="82" t="s">
        <v>79</v>
      </c>
      <c r="H50" s="82"/>
      <c r="I50" s="82"/>
      <c r="J50" s="82"/>
      <c r="K50" s="82" t="s">
        <v>80</v>
      </c>
      <c r="L50" s="82"/>
      <c r="M50" s="82"/>
      <c r="N50" s="82"/>
      <c r="O50" s="82"/>
    </row>
    <row r="51" spans="5:15" ht="21" customHeight="1" x14ac:dyDescent="0.3">
      <c r="E51" s="82" t="s">
        <v>81</v>
      </c>
      <c r="F51" s="82"/>
      <c r="G51" s="83"/>
      <c r="H51" s="66"/>
      <c r="I51" s="59"/>
      <c r="J51" s="66"/>
      <c r="K51" s="54"/>
      <c r="L51" s="54"/>
      <c r="M51" s="54"/>
      <c r="N51" s="55"/>
      <c r="O51" s="56"/>
    </row>
    <row r="52" spans="5:15" x14ac:dyDescent="0.25">
      <c r="E52" s="53"/>
      <c r="F52" s="54"/>
      <c r="G52" s="54"/>
      <c r="H52" s="54"/>
      <c r="I52" s="54"/>
      <c r="J52" s="54"/>
    </row>
    <row r="53" spans="5:15" ht="18" customHeight="1" x14ac:dyDescent="0.35">
      <c r="E53" s="86"/>
      <c r="F53" s="86"/>
      <c r="G53" s="86"/>
      <c r="H53" s="86"/>
      <c r="I53" s="86"/>
      <c r="J53" s="86"/>
      <c r="K53" s="86"/>
      <c r="L53" s="86"/>
      <c r="M53" s="86"/>
      <c r="N53" s="87"/>
      <c r="O53" s="88"/>
    </row>
    <row r="54" spans="5:15" ht="21" x14ac:dyDescent="0.35">
      <c r="E54" s="86"/>
      <c r="F54" s="86"/>
      <c r="G54" s="86"/>
      <c r="H54" s="86"/>
      <c r="I54" s="86"/>
      <c r="J54" s="86"/>
      <c r="K54" s="86"/>
      <c r="L54" s="86"/>
      <c r="M54" s="86"/>
      <c r="N54" s="87"/>
      <c r="O54" s="88"/>
    </row>
  </sheetData>
  <autoFilter ref="F6:Q6" xr:uid="{2704CEB7-8494-425B-AF73-DEC6558E029E}"/>
  <mergeCells count="15">
    <mergeCell ref="G50:J50"/>
    <mergeCell ref="K50:O50"/>
    <mergeCell ref="E51:F51"/>
    <mergeCell ref="E36:O36"/>
    <mergeCell ref="E39:K39"/>
    <mergeCell ref="E42:F42"/>
    <mergeCell ref="L42:O45"/>
    <mergeCell ref="E45:F45"/>
    <mergeCell ref="E49:F49"/>
    <mergeCell ref="E2:O2"/>
    <mergeCell ref="E3:O3"/>
    <mergeCell ref="E4:O4"/>
    <mergeCell ref="E5:O5"/>
    <mergeCell ref="F33:H33"/>
    <mergeCell ref="E35:O35"/>
  </mergeCells>
  <conditionalFormatting sqref="F7:F23 F25:F32">
    <cfRule type="duplicateValues" dxfId="91" priority="92"/>
  </conditionalFormatting>
  <conditionalFormatting sqref="F15">
    <cfRule type="duplicateValues" dxfId="88" priority="28"/>
    <cfRule type="duplicateValues" dxfId="87" priority="29"/>
    <cfRule type="duplicateValues" dxfId="86" priority="30"/>
    <cfRule type="duplicateValues" dxfId="85" priority="31"/>
    <cfRule type="duplicateValues" dxfId="84" priority="32"/>
    <cfRule type="duplicateValues" dxfId="90" priority="33"/>
    <cfRule type="duplicateValues" dxfId="89" priority="34"/>
  </conditionalFormatting>
  <conditionalFormatting sqref="F15:F18">
    <cfRule type="duplicateValues" dxfId="81" priority="61"/>
    <cfRule type="duplicateValues" dxfId="82" priority="62"/>
    <cfRule type="duplicateValues" dxfId="83" priority="63"/>
    <cfRule type="duplicateValues" dxfId="78" priority="64"/>
    <cfRule type="duplicateValues" dxfId="79" priority="65"/>
    <cfRule type="duplicateValues" dxfId="80" priority="66"/>
  </conditionalFormatting>
  <conditionalFormatting sqref="F18">
    <cfRule type="duplicateValues" dxfId="72" priority="54"/>
    <cfRule type="duplicateValues" dxfId="73" priority="55"/>
    <cfRule type="duplicateValues" dxfId="74" priority="56"/>
    <cfRule type="duplicateValues" dxfId="75" priority="57"/>
    <cfRule type="duplicateValues" dxfId="76" priority="58"/>
    <cfRule type="duplicateValues" dxfId="77" priority="59"/>
    <cfRule type="duplicateValues" dxfId="71" priority="60"/>
  </conditionalFormatting>
  <conditionalFormatting sqref="F19:F21">
    <cfRule type="duplicateValues" dxfId="59" priority="67"/>
    <cfRule type="duplicateValues" dxfId="60" priority="68"/>
    <cfRule type="duplicateValues" dxfId="61" priority="69"/>
    <cfRule type="duplicateValues" dxfId="66" priority="70"/>
    <cfRule type="duplicateValues" dxfId="62" priority="71"/>
    <cfRule type="duplicateValues" dxfId="63" priority="72"/>
    <cfRule type="duplicateValues" dxfId="64" priority="73"/>
    <cfRule type="duplicateValues" dxfId="65" priority="74"/>
    <cfRule type="duplicateValues" dxfId="67" priority="75"/>
    <cfRule type="duplicateValues" dxfId="68" priority="76"/>
    <cfRule type="duplicateValues" dxfId="69" priority="77"/>
    <cfRule type="duplicateValues" dxfId="70" priority="78"/>
  </conditionalFormatting>
  <conditionalFormatting sqref="F22:F23">
    <cfRule type="duplicateValues" dxfId="51" priority="41"/>
    <cfRule type="duplicateValues" dxfId="50" priority="42"/>
    <cfRule type="duplicateValues" dxfId="49" priority="43"/>
    <cfRule type="duplicateValues" dxfId="48" priority="44"/>
    <cfRule type="duplicateValues" dxfId="47" priority="45"/>
    <cfRule type="duplicateValues" dxfId="46" priority="46"/>
    <cfRule type="duplicateValues" dxfId="58" priority="47"/>
    <cfRule type="duplicateValues" dxfId="57" priority="48"/>
    <cfRule type="duplicateValues" dxfId="56" priority="49"/>
    <cfRule type="duplicateValues" dxfId="55" priority="50"/>
    <cfRule type="duplicateValues" dxfId="54" priority="51"/>
    <cfRule type="duplicateValues" dxfId="53" priority="52"/>
    <cfRule type="duplicateValues" dxfId="52" priority="53"/>
  </conditionalFormatting>
  <conditionalFormatting sqref="F25:F26">
    <cfRule type="duplicateValues" dxfId="40" priority="35"/>
    <cfRule type="duplicateValues" dxfId="41" priority="36"/>
    <cfRule type="duplicateValues" dxfId="45" priority="37"/>
    <cfRule type="duplicateValues" dxfId="42" priority="38"/>
    <cfRule type="duplicateValues" dxfId="43" priority="39"/>
    <cfRule type="duplicateValues" dxfId="44" priority="40"/>
  </conditionalFormatting>
  <conditionalFormatting sqref="F27">
    <cfRule type="duplicateValues" dxfId="32" priority="79"/>
    <cfRule type="duplicateValues" dxfId="33" priority="80"/>
    <cfRule type="duplicateValues" dxfId="27" priority="81"/>
    <cfRule type="duplicateValues" dxfId="34" priority="82"/>
    <cfRule type="duplicateValues" dxfId="36" priority="83"/>
    <cfRule type="duplicateValues" dxfId="37" priority="84"/>
    <cfRule type="duplicateValues" dxfId="38" priority="85"/>
    <cfRule type="duplicateValues" dxfId="39" priority="86"/>
    <cfRule type="duplicateValues" dxfId="35" priority="87"/>
    <cfRule type="duplicateValues" dxfId="31" priority="88"/>
    <cfRule type="duplicateValues" dxfId="30" priority="89"/>
    <cfRule type="duplicateValues" dxfId="29" priority="90"/>
    <cfRule type="duplicateValues" dxfId="28" priority="91"/>
  </conditionalFormatting>
  <conditionalFormatting sqref="F30:F31">
    <cfRule type="duplicateValues" dxfId="20" priority="15"/>
    <cfRule type="duplicateValues" dxfId="21" priority="16"/>
    <cfRule type="duplicateValues" dxfId="19" priority="17"/>
    <cfRule type="duplicateValues" dxfId="23" priority="18"/>
    <cfRule type="duplicateValues" dxfId="24" priority="19"/>
    <cfRule type="duplicateValues" dxfId="25" priority="20"/>
    <cfRule type="duplicateValues" dxfId="26" priority="21"/>
    <cfRule type="duplicateValues" dxfId="14" priority="22"/>
    <cfRule type="duplicateValues" dxfId="22" priority="23"/>
    <cfRule type="duplicateValues" dxfId="15" priority="24"/>
    <cfRule type="duplicateValues" dxfId="16" priority="25"/>
    <cfRule type="duplicateValues" dxfId="17" priority="26"/>
    <cfRule type="duplicateValues" dxfId="18" priority="27"/>
  </conditionalFormatting>
  <conditionalFormatting sqref="F38">
    <cfRule type="duplicateValues" dxfId="11" priority="1"/>
    <cfRule type="duplicateValues" dxfId="6" priority="2"/>
    <cfRule type="duplicateValues" dxfId="7" priority="3"/>
    <cfRule type="duplicateValues" dxfId="8" priority="4"/>
    <cfRule type="duplicateValues" dxfId="9" priority="5"/>
    <cfRule type="duplicateValues" dxfId="12" priority="6"/>
    <cfRule type="duplicateValues" dxfId="10" priority="7"/>
    <cfRule type="duplicateValues" dxfId="0" priority="8"/>
    <cfRule type="duplicateValues" dxfId="1" priority="9"/>
    <cfRule type="duplicateValues" dxfId="2" priority="10"/>
    <cfRule type="duplicateValues" dxfId="3" priority="11"/>
    <cfRule type="duplicateValues" dxfId="13" priority="12"/>
    <cfRule type="duplicateValues" dxfId="4" priority="13"/>
    <cfRule type="duplicateValues" dxfId="5" priority="14"/>
  </conditionalFormatting>
  <printOptions horizontalCentered="1"/>
  <pageMargins left="0.25" right="0.25" top="0.75" bottom="0.75" header="0.3" footer="0.3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CXP AGOSTO 2026</vt:lpstr>
      <vt:lpstr>'CXP AGOSTO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Yevalyn Montero</dc:creator>
  <cp:lastModifiedBy>Yevalyn Montero</cp:lastModifiedBy>
  <dcterms:created xsi:type="dcterms:W3CDTF">2026-09-18T16:37:47Z</dcterms:created>
  <dcterms:modified xsi:type="dcterms:W3CDTF">2026-09-18T16:38:27Z</dcterms:modified>
</cp:coreProperties>
</file>