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gil\Desktop\"/>
    </mc:Choice>
  </mc:AlternateContent>
  <xr:revisionPtr revIDLastSave="0" documentId="8_{C14F9152-CEA5-4289-B390-C9BDA4B8799A}" xr6:coauthVersionLast="47" xr6:coauthVersionMax="47" xr10:uidLastSave="{00000000-0000-0000-0000-000000000000}"/>
  <bookViews>
    <workbookView xWindow="-120" yWindow="-120" windowWidth="29040" windowHeight="15840" xr2:uid="{ADCB367B-D614-4313-B28C-A83AF291CCD5}"/>
  </bookViews>
  <sheets>
    <sheet name="PRIMER 6 DEL 2026  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XEQ238" i="1" l="1"/>
  <c r="K127" i="1"/>
  <c r="K118" i="1"/>
  <c r="K119" i="1" s="1"/>
  <c r="K116" i="1"/>
  <c r="K113" i="1"/>
  <c r="K110" i="1"/>
  <c r="K107" i="1"/>
  <c r="K106" i="1"/>
  <c r="K104" i="1"/>
  <c r="K95" i="1"/>
  <c r="K90" i="1"/>
  <c r="K86" i="1"/>
  <c r="K83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80" i="1" s="1"/>
  <c r="K43" i="1"/>
  <c r="K42" i="1"/>
  <c r="K36" i="1"/>
  <c r="K37" i="1" s="1"/>
  <c r="K33" i="1"/>
  <c r="K34" i="1" s="1"/>
  <c r="K28" i="1"/>
  <c r="K29" i="1" s="1"/>
  <c r="K27" i="1"/>
  <c r="K22" i="1"/>
  <c r="K24" i="1" s="1"/>
  <c r="K19" i="1"/>
  <c r="K18" i="1"/>
  <c r="K17" i="1"/>
  <c r="K16" i="1"/>
  <c r="K20" i="1" s="1"/>
  <c r="K12" i="1"/>
  <c r="K11" i="1"/>
  <c r="K13" i="1" s="1"/>
  <c r="K128" i="1" l="1"/>
  <c r="K201" i="1" s="1"/>
  <c r="K25" i="1"/>
</calcChain>
</file>

<file path=xl/sharedStrings.xml><?xml version="1.0" encoding="utf-8"?>
<sst xmlns="http://schemas.openxmlformats.org/spreadsheetml/2006/main" count="725" uniqueCount="168">
  <si>
    <t xml:space="preserve">  INSTITUTO DOMINICANO PARA LA CALIDAD, INDOCAL.</t>
  </si>
  <si>
    <t>CREADO MEDIANTE LA LEY 166-12</t>
  </si>
  <si>
    <t>INVENTARIO DE ACTIVOS FIJOS</t>
  </si>
  <si>
    <t>ADQUIRIDO DURANTE EL PERIODO</t>
  </si>
  <si>
    <t>ENERO - JUNIO 2026</t>
  </si>
  <si>
    <t>DESCRIPCION</t>
  </si>
  <si>
    <t>TICKET B.N.</t>
  </si>
  <si>
    <t>CODIGO SIAB</t>
  </si>
  <si>
    <t>MARCA</t>
  </si>
  <si>
    <t>MODELO</t>
  </si>
  <si>
    <t>SERIE</t>
  </si>
  <si>
    <t>FECHA AQUISICION</t>
  </si>
  <si>
    <t>DEPARTAMENTO</t>
  </si>
  <si>
    <t>CANTIDAD</t>
  </si>
  <si>
    <t>COLOR</t>
  </si>
  <si>
    <t>VALOR RD$</t>
  </si>
  <si>
    <t>NO. DE TRANSACION EN EL SIAB</t>
  </si>
  <si>
    <t xml:space="preserve">ARCHIVO AERIO </t>
  </si>
  <si>
    <t>n/a</t>
  </si>
  <si>
    <t xml:space="preserve">FACTURACION Y COBROS </t>
  </si>
  <si>
    <t>MADERA</t>
  </si>
  <si>
    <t xml:space="preserve">TOTAL </t>
  </si>
  <si>
    <t>TI</t>
  </si>
  <si>
    <t>ALMACEN</t>
  </si>
  <si>
    <t>ESCRITORIO  MADREA EJEJCUTIVO</t>
  </si>
  <si>
    <t>CAOBA</t>
  </si>
  <si>
    <t>TOLTAL GENERAL</t>
  </si>
  <si>
    <t>AIRE ACONDICIONADO 18 BTU</t>
  </si>
  <si>
    <t>Comfort time</t>
  </si>
  <si>
    <t>seer 17 r32</t>
  </si>
  <si>
    <t>CTA-118W3217</t>
  </si>
  <si>
    <t>Laboratorio de Gascue</t>
  </si>
  <si>
    <t>BLANCO</t>
  </si>
  <si>
    <t>AIRE ACONDICIONADO 12 BTU</t>
  </si>
  <si>
    <t>CTA-112W32172</t>
  </si>
  <si>
    <t>REGISTRADO</t>
  </si>
  <si>
    <t xml:space="preserve">IMPRESORA MULTIFUNCIONAL </t>
  </si>
  <si>
    <t>BROTHER</t>
  </si>
  <si>
    <t>MFC-T930dw</t>
  </si>
  <si>
    <t>U67682J5H955851</t>
  </si>
  <si>
    <t>Certificación de Producto</t>
  </si>
  <si>
    <t xml:space="preserve">NEGRO </t>
  </si>
  <si>
    <t xml:space="preserve">Total </t>
  </si>
  <si>
    <t>U67682J5H955849</t>
  </si>
  <si>
    <t>Facturación y Cobros</t>
  </si>
  <si>
    <t>U67682J5H955871</t>
  </si>
  <si>
    <t>Dirección de TI</t>
  </si>
  <si>
    <t>U67682J5H955852</t>
  </si>
  <si>
    <t>U67682J5H955890</t>
  </si>
  <si>
    <t xml:space="preserve">TABLE </t>
  </si>
  <si>
    <t>SAMSUNG</t>
  </si>
  <si>
    <t>Galaxy A9+</t>
  </si>
  <si>
    <t>R92Y701TXPF</t>
  </si>
  <si>
    <t>R92Y701TY4L</t>
  </si>
  <si>
    <t>R92Y701TXQM</t>
  </si>
  <si>
    <t>R92Y701TYDW</t>
  </si>
  <si>
    <t>R92Y701TYPL</t>
  </si>
  <si>
    <t xml:space="preserve">COMPUTADORA  COMPLETA </t>
  </si>
  <si>
    <t>DELL</t>
  </si>
  <si>
    <t>Pro Slim QCS1250</t>
  </si>
  <si>
    <t>DPWG3H4</t>
  </si>
  <si>
    <t>TQWG3H4</t>
  </si>
  <si>
    <t>5QWG3H4</t>
  </si>
  <si>
    <t>4QWG3H4</t>
  </si>
  <si>
    <t>8PWG3H4</t>
  </si>
  <si>
    <t>HQWG3H4</t>
  </si>
  <si>
    <t>8QWG3H4</t>
  </si>
  <si>
    <t>4PWG3H4</t>
  </si>
  <si>
    <t>HPWG3H4</t>
  </si>
  <si>
    <t>3QWG3H4</t>
  </si>
  <si>
    <t>BPWG3H4</t>
  </si>
  <si>
    <t>9PWG3H4</t>
  </si>
  <si>
    <t>FQWG3H4</t>
  </si>
  <si>
    <t>GQWG3H4</t>
  </si>
  <si>
    <t>6PWG3H4</t>
  </si>
  <si>
    <t>9QWG3H4</t>
  </si>
  <si>
    <t>DQWG3H4</t>
  </si>
  <si>
    <t>5PWG3H4</t>
  </si>
  <si>
    <t>FPWG3H4</t>
  </si>
  <si>
    <t>6QWG3H4</t>
  </si>
  <si>
    <t>3PWG3H4</t>
  </si>
  <si>
    <t>BQWG3H4</t>
  </si>
  <si>
    <t>JPWG3H4</t>
  </si>
  <si>
    <t>GPWG3H4</t>
  </si>
  <si>
    <t>2QWG3H4</t>
  </si>
  <si>
    <t>CPWG3H4</t>
  </si>
  <si>
    <t>CQWG3H4</t>
  </si>
  <si>
    <t>7QWG3H4</t>
  </si>
  <si>
    <t>2PWG3H4</t>
  </si>
  <si>
    <t>COWG3H4</t>
  </si>
  <si>
    <t>Laptop</t>
  </si>
  <si>
    <t>LENOVO</t>
  </si>
  <si>
    <t>V15 G3 IAP</t>
  </si>
  <si>
    <t>PG04RLXY</t>
  </si>
  <si>
    <t>PG04RJGE</t>
  </si>
  <si>
    <t>PG04RCSF</t>
  </si>
  <si>
    <t>ESCANER</t>
  </si>
  <si>
    <t>Canon</t>
  </si>
  <si>
    <t>R50</t>
  </si>
  <si>
    <t>KB307552</t>
  </si>
  <si>
    <t>Contabilidad</t>
  </si>
  <si>
    <t>TOTAL</t>
  </si>
  <si>
    <t>KB307545</t>
  </si>
  <si>
    <t>Compras</t>
  </si>
  <si>
    <t>NEVERA EJECUTIVA DE 4 PIES</t>
  </si>
  <si>
    <t xml:space="preserve">NEDOCA </t>
  </si>
  <si>
    <t>A804</t>
  </si>
  <si>
    <t>540-W0023801-A804-1050309</t>
  </si>
  <si>
    <t>PLANIFICACION</t>
  </si>
  <si>
    <t>GRIS</t>
  </si>
  <si>
    <t xml:space="preserve">NEVERA DE 18 PIES </t>
  </si>
  <si>
    <t>CETRON</t>
  </si>
  <si>
    <t>DWA0010</t>
  </si>
  <si>
    <t>ST24071729DWA0010</t>
  </si>
  <si>
    <t>COSINA</t>
  </si>
  <si>
    <t xml:space="preserve">GRIS </t>
  </si>
  <si>
    <t>TINACO PLASTICO 250</t>
  </si>
  <si>
    <t xml:space="preserve">EL VALLENO </t>
  </si>
  <si>
    <t>N/A</t>
  </si>
  <si>
    <t xml:space="preserve">REGIONAL NORTE </t>
  </si>
  <si>
    <t xml:space="preserve">BOMBA PERIFERICA </t>
  </si>
  <si>
    <t>AQUASTRONG</t>
  </si>
  <si>
    <t>IHP</t>
  </si>
  <si>
    <t>INVERSOR SINUSOIDAL</t>
  </si>
  <si>
    <t>TRACE</t>
  </si>
  <si>
    <t>US 3024</t>
  </si>
  <si>
    <t>CAFETERA ELECTRICA 12 TAZA</t>
  </si>
  <si>
    <t>BLACK &amp; DECKER</t>
  </si>
  <si>
    <t>CM09</t>
  </si>
  <si>
    <t xml:space="preserve">CM0941B1 </t>
  </si>
  <si>
    <t xml:space="preserve">COSINA LABORATORIO </t>
  </si>
  <si>
    <t>NEGRA</t>
  </si>
  <si>
    <t>BEBEDERO</t>
  </si>
  <si>
    <t xml:space="preserve">AMERICAN </t>
  </si>
  <si>
    <t>LM</t>
  </si>
  <si>
    <t>ML-12</t>
  </si>
  <si>
    <t>NEGRO</t>
  </si>
  <si>
    <t xml:space="preserve">LICUADORA </t>
  </si>
  <si>
    <t>OSTER</t>
  </si>
  <si>
    <t>BLS</t>
  </si>
  <si>
    <t>BLST4655</t>
  </si>
  <si>
    <t>MICROONDAS</t>
  </si>
  <si>
    <t>PANASONIC</t>
  </si>
  <si>
    <t>1,0 P.C</t>
  </si>
  <si>
    <t>6G34230376</t>
  </si>
  <si>
    <t>NEGRO Y GRIS</t>
  </si>
  <si>
    <t>10PC</t>
  </si>
  <si>
    <t>6G03120150</t>
  </si>
  <si>
    <t xml:space="preserve">LENTE </t>
  </si>
  <si>
    <t>SIGMA</t>
  </si>
  <si>
    <t>SONY</t>
  </si>
  <si>
    <t>COMUNICACION</t>
  </si>
  <si>
    <t>COSINA LABORATORIO REGIANL</t>
  </si>
  <si>
    <t xml:space="preserve">COMPRA </t>
  </si>
  <si>
    <t xml:space="preserve">PODIUN </t>
  </si>
  <si>
    <t>PROTOCOLO SANTIAGO</t>
  </si>
  <si>
    <t>CLEAR</t>
  </si>
  <si>
    <t>PESA DE CALIBRACION</t>
  </si>
  <si>
    <t xml:space="preserve">LABORATORIO METROLOGIA </t>
  </si>
  <si>
    <t xml:space="preserve">METROLOGIA </t>
  </si>
  <si>
    <t>CODIGO INT.</t>
  </si>
  <si>
    <t xml:space="preserve">LIBRAMIENTO </t>
  </si>
  <si>
    <t>MESA CUADRADA</t>
  </si>
  <si>
    <t xml:space="preserve">COCINA DE SANTIAGO </t>
  </si>
  <si>
    <t>BLANCO Y GRIS</t>
  </si>
  <si>
    <t xml:space="preserve">DIRECTOR GENERAL NESTOR MATOS   </t>
  </si>
  <si>
    <t>DIRECTORA FINANCIERA MARIA OGANDO</t>
  </si>
  <si>
    <t xml:space="preserve">ENC. DE CONTABILIDAD  YEVALYN MONTERO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</si>
</sst>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Aptos"/>
      <charset val="1"/>
    </font>
    <font>
      <sz val="16"/>
      <color theme="1"/>
      <name val="Aptos Narrow"/>
      <family val="2"/>
      <scheme val="minor"/>
    </font>
    <font>
      <sz val="14"/>
      <color rgb="FF000000"/>
      <name val="Calibri"/>
      <family val="2"/>
    </font>
    <font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8ED973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3" fillId="0" borderId="0" xfId="1" applyFont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43" fontId="3" fillId="3" borderId="2" xfId="1" applyFont="1" applyFill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 vertical="center"/>
    </xf>
    <xf numFmtId="14" fontId="0" fillId="0" borderId="4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6" xfId="0" applyBorder="1"/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4" fontId="2" fillId="0" borderId="9" xfId="0" applyNumberFormat="1" applyFont="1" applyBorder="1"/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/>
    </xf>
    <xf numFmtId="43" fontId="3" fillId="3" borderId="11" xfId="1" applyFont="1" applyFill="1" applyBorder="1"/>
    <xf numFmtId="0" fontId="3" fillId="4" borderId="5" xfId="0" applyFont="1" applyFill="1" applyBorder="1"/>
    <xf numFmtId="0" fontId="3" fillId="4" borderId="1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43" fontId="3" fillId="4" borderId="14" xfId="1" applyFont="1" applyFill="1" applyBorder="1" applyAlignment="1"/>
    <xf numFmtId="0" fontId="3" fillId="4" borderId="15" xfId="0" applyFont="1" applyFill="1" applyBorder="1"/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/>
    </xf>
    <xf numFmtId="43" fontId="3" fillId="4" borderId="15" xfId="1" applyFont="1" applyFill="1" applyBorder="1" applyAlignment="1"/>
    <xf numFmtId="0" fontId="3" fillId="4" borderId="4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4" fillId="4" borderId="5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4" fontId="0" fillId="0" borderId="15" xfId="0" applyNumberFormat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4" fillId="4" borderId="20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0" fontId="2" fillId="0" borderId="21" xfId="0" applyFont="1" applyBorder="1" applyAlignment="1">
      <alignment horizontal="center" wrapText="1"/>
    </xf>
    <xf numFmtId="0" fontId="0" fillId="0" borderId="22" xfId="0" applyBorder="1" applyAlignment="1">
      <alignment horizontal="center"/>
    </xf>
    <xf numFmtId="0" fontId="3" fillId="4" borderId="12" xfId="0" applyFont="1" applyFill="1" applyBorder="1" applyAlignment="1">
      <alignment horizontal="center" vertical="center"/>
    </xf>
    <xf numFmtId="14" fontId="0" fillId="0" borderId="23" xfId="0" applyNumberFormat="1" applyBorder="1" applyAlignment="1">
      <alignment horizontal="center"/>
    </xf>
    <xf numFmtId="4" fontId="0" fillId="0" borderId="24" xfId="0" applyNumberFormat="1" applyBorder="1" applyAlignment="1">
      <alignment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14" fontId="0" fillId="0" borderId="5" xfId="0" applyNumberFormat="1" applyBorder="1" applyAlignment="1">
      <alignment horizontal="center"/>
    </xf>
    <xf numFmtId="0" fontId="4" fillId="4" borderId="25" xfId="0" applyFont="1" applyFill="1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14" xfId="0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wrapText="1"/>
    </xf>
    <xf numFmtId="4" fontId="2" fillId="0" borderId="27" xfId="0" applyNumberFormat="1" applyFont="1" applyBorder="1"/>
    <xf numFmtId="0" fontId="0" fillId="0" borderId="4" xfId="0" applyBorder="1"/>
    <xf numFmtId="0" fontId="0" fillId="0" borderId="0" xfId="0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" fontId="5" fillId="0" borderId="30" xfId="0" applyNumberFormat="1" applyFont="1" applyBorder="1" applyAlignment="1">
      <alignment horizontal="center"/>
    </xf>
    <xf numFmtId="0" fontId="6" fillId="4" borderId="21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/>
    </xf>
    <xf numFmtId="0" fontId="3" fillId="3" borderId="33" xfId="0" applyFont="1" applyFill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4" fontId="0" fillId="0" borderId="13" xfId="0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0" fillId="0" borderId="34" xfId="0" applyNumberFormat="1" applyBorder="1" applyAlignment="1">
      <alignment horizontal="center"/>
    </xf>
    <xf numFmtId="14" fontId="0" fillId="0" borderId="35" xfId="0" applyNumberFormat="1" applyBorder="1" applyAlignment="1">
      <alignment horizontal="center"/>
    </xf>
    <xf numFmtId="0" fontId="0" fillId="0" borderId="36" xfId="0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7" fillId="0" borderId="0" xfId="0" applyFont="1" applyAlignment="1">
      <alignment horizontal="center"/>
    </xf>
    <xf numFmtId="4" fontId="2" fillId="0" borderId="9" xfId="0" applyNumberFormat="1" applyFont="1" applyBorder="1" applyAlignment="1">
      <alignment horizontal="center"/>
    </xf>
    <xf numFmtId="14" fontId="0" fillId="0" borderId="37" xfId="0" applyNumberFormat="1" applyBorder="1" applyAlignment="1">
      <alignment horizontal="center"/>
    </xf>
    <xf numFmtId="0" fontId="3" fillId="3" borderId="12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/>
    </xf>
    <xf numFmtId="43" fontId="3" fillId="3" borderId="39" xfId="1" applyFont="1" applyFill="1" applyBorder="1"/>
    <xf numFmtId="4" fontId="0" fillId="0" borderId="18" xfId="0" applyNumberForma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0" fontId="3" fillId="0" borderId="16" xfId="0" applyFont="1" applyBorder="1"/>
    <xf numFmtId="0" fontId="3" fillId="0" borderId="4" xfId="0" applyFont="1" applyBorder="1" applyAlignment="1">
      <alignment horizontal="center" vertical="center"/>
    </xf>
    <xf numFmtId="0" fontId="3" fillId="0" borderId="13" xfId="0" applyFont="1" applyBorder="1"/>
    <xf numFmtId="0" fontId="3" fillId="0" borderId="5" xfId="0" applyFont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3" fillId="0" borderId="19" xfId="0" applyFont="1" applyBorder="1"/>
    <xf numFmtId="0" fontId="3" fillId="0" borderId="12" xfId="0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right"/>
    </xf>
    <xf numFmtId="0" fontId="3" fillId="3" borderId="5" xfId="0" applyFont="1" applyFill="1" applyBorder="1" applyAlignment="1">
      <alignment horizontal="center" vertical="center"/>
    </xf>
    <xf numFmtId="43" fontId="3" fillId="3" borderId="38" xfId="1" applyFont="1" applyFill="1" applyBorder="1"/>
    <xf numFmtId="0" fontId="3" fillId="3" borderId="40" xfId="0" applyFont="1" applyFill="1" applyBorder="1"/>
    <xf numFmtId="0" fontId="7" fillId="0" borderId="13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4" fontId="2" fillId="0" borderId="41" xfId="0" applyNumberFormat="1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0" fillId="0" borderId="14" xfId="0" applyBorder="1"/>
    <xf numFmtId="0" fontId="0" fillId="0" borderId="42" xfId="0" applyBorder="1"/>
    <xf numFmtId="0" fontId="3" fillId="4" borderId="13" xfId="0" applyFont="1" applyFill="1" applyBorder="1" applyAlignment="1">
      <alignment horizontal="center" vertical="center"/>
    </xf>
    <xf numFmtId="14" fontId="0" fillId="0" borderId="15" xfId="0" applyNumberFormat="1" applyBorder="1" applyAlignment="1">
      <alignment horizontal="center"/>
    </xf>
    <xf numFmtId="0" fontId="3" fillId="4" borderId="34" xfId="0" applyFont="1" applyFill="1" applyBorder="1"/>
    <xf numFmtId="0" fontId="3" fillId="4" borderId="23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14" fontId="0" fillId="0" borderId="34" xfId="0" applyNumberFormat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43" xfId="0" applyFont="1" applyFill="1" applyBorder="1" applyAlignment="1">
      <alignment horizontal="center"/>
    </xf>
    <xf numFmtId="4" fontId="0" fillId="0" borderId="0" xfId="0" applyNumberFormat="1"/>
    <xf numFmtId="0" fontId="3" fillId="4" borderId="0" xfId="0" applyFont="1" applyFill="1" applyAlignment="1">
      <alignment horizontal="center"/>
    </xf>
    <xf numFmtId="0" fontId="3" fillId="4" borderId="0" xfId="0" applyFont="1" applyFill="1"/>
    <xf numFmtId="0" fontId="3" fillId="4" borderId="0" xfId="0" applyFont="1" applyFill="1" applyAlignment="1">
      <alignment horizontal="center" vertical="center"/>
    </xf>
    <xf numFmtId="0" fontId="2" fillId="0" borderId="44" xfId="0" applyFont="1" applyBorder="1" applyAlignment="1">
      <alignment horizontal="center" wrapText="1"/>
    </xf>
    <xf numFmtId="0" fontId="2" fillId="0" borderId="45" xfId="0" applyFont="1" applyBorder="1" applyAlignment="1">
      <alignment horizontal="center" wrapText="1"/>
    </xf>
    <xf numFmtId="0" fontId="0" fillId="0" borderId="17" xfId="0" applyBorder="1" applyAlignment="1">
      <alignment horizontal="center" vertical="center"/>
    </xf>
    <xf numFmtId="4" fontId="0" fillId="4" borderId="5" xfId="0" applyNumberFormat="1" applyFill="1" applyBorder="1" applyAlignment="1">
      <alignment horizontal="center"/>
    </xf>
    <xf numFmtId="0" fontId="0" fillId="0" borderId="19" xfId="0" applyBorder="1" applyAlignment="1">
      <alignment horizontal="center"/>
    </xf>
    <xf numFmtId="4" fontId="0" fillId="4" borderId="12" xfId="0" applyNumberFormat="1" applyFill="1" applyBorder="1" applyAlignment="1">
      <alignment horizontal="center"/>
    </xf>
    <xf numFmtId="4" fontId="0" fillId="4" borderId="19" xfId="0" applyNumberFormat="1" applyFill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2" fillId="0" borderId="46" xfId="0" applyFont="1" applyBorder="1" applyAlignment="1">
      <alignment horizontal="center" wrapText="1"/>
    </xf>
    <xf numFmtId="4" fontId="2" fillId="0" borderId="41" xfId="0" applyNumberFormat="1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4" fontId="2" fillId="0" borderId="47" xfId="0" applyNumberFormat="1" applyFont="1" applyBorder="1" applyAlignment="1">
      <alignment horizontal="center"/>
    </xf>
    <xf numFmtId="4" fontId="0" fillId="4" borderId="18" xfId="0" applyNumberFormat="1" applyFill="1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0" xfId="0" applyFill="1"/>
    <xf numFmtId="4" fontId="0" fillId="0" borderId="12" xfId="0" applyNumberFormat="1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3" fillId="0" borderId="49" xfId="0" applyFont="1" applyBorder="1" applyAlignment="1">
      <alignment horizontal="center"/>
    </xf>
    <xf numFmtId="14" fontId="0" fillId="0" borderId="50" xfId="0" applyNumberFormat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4" fontId="2" fillId="0" borderId="51" xfId="0" applyNumberFormat="1" applyFont="1" applyBorder="1" applyAlignment="1">
      <alignment horizontal="center"/>
    </xf>
    <xf numFmtId="0" fontId="0" fillId="0" borderId="52" xfId="0" applyBorder="1" applyAlignment="1">
      <alignment horizontal="center"/>
    </xf>
    <xf numFmtId="0" fontId="0" fillId="4" borderId="5" xfId="0" applyFill="1" applyBorder="1"/>
    <xf numFmtId="0" fontId="0" fillId="0" borderId="24" xfId="0" applyBorder="1" applyAlignment="1">
      <alignment horizontal="center" vertical="center"/>
    </xf>
    <xf numFmtId="0" fontId="2" fillId="0" borderId="53" xfId="0" applyFont="1" applyBorder="1" applyAlignment="1">
      <alignment horizontal="center"/>
    </xf>
    <xf numFmtId="0" fontId="2" fillId="0" borderId="54" xfId="0" applyFont="1" applyBorder="1" applyAlignment="1">
      <alignment horizontal="center"/>
    </xf>
    <xf numFmtId="4" fontId="5" fillId="0" borderId="55" xfId="0" applyNumberFormat="1" applyFont="1" applyBorder="1" applyAlignment="1">
      <alignment horizontal="center"/>
    </xf>
    <xf numFmtId="43" fontId="0" fillId="0" borderId="0" xfId="0" applyNumberFormat="1"/>
    <xf numFmtId="4" fontId="5" fillId="0" borderId="0" xfId="0" applyNumberFormat="1" applyFont="1" applyAlignment="1">
      <alignment horizontal="center"/>
    </xf>
    <xf numFmtId="4" fontId="0" fillId="4" borderId="0" xfId="0" applyNumberFormat="1" applyFill="1"/>
    <xf numFmtId="0" fontId="0" fillId="4" borderId="43" xfId="0" applyFill="1" applyBorder="1" applyAlignment="1">
      <alignment horizontal="center"/>
    </xf>
    <xf numFmtId="0" fontId="0" fillId="5" borderId="0" xfId="0" applyFill="1"/>
    <xf numFmtId="14" fontId="0" fillId="0" borderId="0" xfId="0" applyNumberForma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1</xdr:row>
      <xdr:rowOff>19050</xdr:rowOff>
    </xdr:from>
    <xdr:to>
      <xdr:col>1</xdr:col>
      <xdr:colOff>438150</xdr:colOff>
      <xdr:row>8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0A7FEBD-6E82-4AD8-9415-86658A836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09550"/>
          <a:ext cx="1943100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1171575</xdr:colOff>
      <xdr:row>2</xdr:row>
      <xdr:rowOff>0</xdr:rowOff>
    </xdr:from>
    <xdr:to>
      <xdr:col>11</xdr:col>
      <xdr:colOff>1914525</xdr:colOff>
      <xdr:row>7</xdr:row>
      <xdr:rowOff>161925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9E92DC8-5EF1-403C-ACE5-B03474AAB4EC}"/>
            </a:ext>
            <a:ext uri="{147F2762-F138-4A5C-976F-8EAC2B608ADB}">
              <a16:predDERef xmlns:a16="http://schemas.microsoft.com/office/drawing/2014/main" pred="{6C84C9E5-7DF3-4394-BD74-57E71BACD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381000"/>
          <a:ext cx="2009775" cy="111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E1F4B-17FE-4321-A9DF-06862C991EEA}">
  <sheetPr>
    <pageSetUpPr fitToPage="1"/>
  </sheetPr>
  <dimension ref="A1:XEQ258"/>
  <sheetViews>
    <sheetView tabSelected="1" workbookViewId="0">
      <selection activeCell="F16" sqref="F16"/>
    </sheetView>
  </sheetViews>
  <sheetFormatPr baseColWidth="10" defaultColWidth="9.140625" defaultRowHeight="15" x14ac:dyDescent="0.25"/>
  <cols>
    <col min="1" max="1" width="30.7109375" customWidth="1"/>
    <col min="2" max="2" width="11.28515625" customWidth="1"/>
    <col min="3" max="3" width="16.7109375" style="74" customWidth="1"/>
    <col min="4" max="4" width="18.28515625" style="20" customWidth="1"/>
    <col min="5" max="5" width="17" style="74" customWidth="1"/>
    <col min="6" max="6" width="29.42578125" style="24" customWidth="1"/>
    <col min="7" max="7" width="17.85546875" style="20" customWidth="1"/>
    <col min="8" max="8" width="32.28515625" style="20" customWidth="1"/>
    <col min="9" max="9" width="13.85546875" style="20" customWidth="1"/>
    <col min="10" max="10" width="16.140625" customWidth="1"/>
    <col min="11" max="11" width="19" customWidth="1"/>
    <col min="12" max="12" width="29.85546875" style="20" bestFit="1" customWidth="1"/>
    <col min="13" max="13" width="12.42578125" bestFit="1" customWidth="1"/>
    <col min="14" max="14" width="13.7109375" customWidth="1"/>
    <col min="15" max="15" width="10.7109375" bestFit="1" customWidth="1"/>
    <col min="16" max="16" width="13.5703125" bestFit="1" customWidth="1"/>
    <col min="17" max="17" width="13" customWidth="1"/>
    <col min="18" max="18" width="16.7109375" customWidth="1"/>
    <col min="19" max="19" width="13.85546875" customWidth="1"/>
    <col min="20" max="20" width="16.85546875" customWidth="1"/>
  </cols>
  <sheetData>
    <row r="1" spans="1:13" x14ac:dyDescent="0.25">
      <c r="A1" s="1"/>
      <c r="B1" s="2"/>
      <c r="C1" s="3"/>
      <c r="D1" s="1"/>
      <c r="E1" s="4"/>
      <c r="F1" s="4"/>
      <c r="G1" s="1"/>
      <c r="H1" s="1"/>
      <c r="I1" s="1"/>
      <c r="J1" s="1"/>
      <c r="K1" s="5"/>
      <c r="L1" s="1"/>
      <c r="M1" s="2"/>
    </row>
    <row r="2" spans="1:13" x14ac:dyDescent="0.25">
      <c r="A2" s="1"/>
      <c r="B2" s="2"/>
      <c r="C2" s="3"/>
      <c r="D2" s="1"/>
      <c r="E2" s="4"/>
      <c r="F2" s="4"/>
      <c r="G2" s="1"/>
      <c r="H2" s="1"/>
      <c r="I2" s="1"/>
      <c r="J2" s="1"/>
      <c r="K2" s="5"/>
      <c r="L2" s="1"/>
      <c r="M2" s="2"/>
    </row>
    <row r="3" spans="1:13" x14ac:dyDescent="0.25">
      <c r="A3" s="6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25">
      <c r="A4" s="6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x14ac:dyDescent="0.25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x14ac:dyDescent="0.25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x14ac:dyDescent="0.25">
      <c r="A8" s="1"/>
      <c r="B8" s="2"/>
      <c r="C8" s="3"/>
      <c r="D8" s="1"/>
      <c r="E8" s="4"/>
      <c r="F8" s="4"/>
      <c r="G8" s="1"/>
      <c r="H8" s="1"/>
      <c r="I8" s="1"/>
      <c r="J8" s="1"/>
      <c r="K8" s="5"/>
      <c r="L8" s="1"/>
      <c r="M8" s="2"/>
    </row>
    <row r="9" spans="1:13" ht="15.75" thickBot="1" x14ac:dyDescent="0.3">
      <c r="A9" s="1"/>
      <c r="B9" s="2"/>
      <c r="C9" s="3"/>
      <c r="D9" s="1"/>
      <c r="E9" s="4"/>
      <c r="F9" s="4"/>
      <c r="G9" s="1"/>
      <c r="H9" s="1"/>
      <c r="I9" s="1"/>
      <c r="J9" s="1"/>
      <c r="K9" s="5"/>
      <c r="L9" s="1"/>
      <c r="M9" s="2"/>
    </row>
    <row r="10" spans="1:13" ht="15.75" thickBot="1" x14ac:dyDescent="0.3">
      <c r="A10" s="8" t="s">
        <v>5</v>
      </c>
      <c r="B10" s="9" t="s">
        <v>6</v>
      </c>
      <c r="C10" s="10" t="s">
        <v>7</v>
      </c>
      <c r="D10" s="11" t="s">
        <v>8</v>
      </c>
      <c r="E10" s="10" t="s">
        <v>9</v>
      </c>
      <c r="F10" s="11" t="s">
        <v>10</v>
      </c>
      <c r="G10" s="11" t="s">
        <v>11</v>
      </c>
      <c r="H10" s="11" t="s">
        <v>12</v>
      </c>
      <c r="I10" s="11" t="s">
        <v>13</v>
      </c>
      <c r="J10" s="11" t="s">
        <v>14</v>
      </c>
      <c r="K10" s="12" t="s">
        <v>15</v>
      </c>
      <c r="L10" s="11" t="s">
        <v>16</v>
      </c>
      <c r="M10" s="2"/>
    </row>
    <row r="11" spans="1:13" x14ac:dyDescent="0.25">
      <c r="A11" s="13" t="s">
        <v>17</v>
      </c>
      <c r="B11" s="14"/>
      <c r="C11" s="15">
        <v>2479</v>
      </c>
      <c r="D11" s="16" t="s">
        <v>18</v>
      </c>
      <c r="E11" s="17" t="s">
        <v>18</v>
      </c>
      <c r="F11" s="17" t="s">
        <v>18</v>
      </c>
      <c r="G11" s="18">
        <v>46036</v>
      </c>
      <c r="H11" s="14" t="s">
        <v>19</v>
      </c>
      <c r="I11" s="14">
        <v>1</v>
      </c>
      <c r="J11" s="14" t="s">
        <v>20</v>
      </c>
      <c r="K11" s="19">
        <f>1620+9000</f>
        <v>10620</v>
      </c>
      <c r="L11" s="14">
        <v>3748</v>
      </c>
      <c r="M11" s="2"/>
    </row>
    <row r="12" spans="1:13" ht="15.75" thickBot="1" x14ac:dyDescent="0.3">
      <c r="A12" s="13" t="s">
        <v>17</v>
      </c>
      <c r="B12" s="14"/>
      <c r="C12" s="15">
        <v>2480</v>
      </c>
      <c r="D12" s="16" t="s">
        <v>18</v>
      </c>
      <c r="E12" s="17" t="s">
        <v>18</v>
      </c>
      <c r="F12" s="17" t="s">
        <v>18</v>
      </c>
      <c r="G12" s="18">
        <v>46036</v>
      </c>
      <c r="H12" s="14" t="s">
        <v>19</v>
      </c>
      <c r="I12" s="20">
        <v>1</v>
      </c>
      <c r="J12" s="20" t="s">
        <v>20</v>
      </c>
      <c r="K12" s="21">
        <f>1620+9000</f>
        <v>10620</v>
      </c>
      <c r="L12" s="14">
        <v>3749</v>
      </c>
      <c r="M12" s="2"/>
    </row>
    <row r="13" spans="1:13" ht="15.75" thickBot="1" x14ac:dyDescent="0.3">
      <c r="A13" s="22"/>
      <c r="B13" s="23"/>
      <c r="C13" s="24"/>
      <c r="D13" s="23"/>
      <c r="E13" s="24"/>
      <c r="F13" s="25"/>
      <c r="G13" s="25"/>
      <c r="H13" s="25"/>
      <c r="I13" s="26" t="s">
        <v>21</v>
      </c>
      <c r="J13" s="27"/>
      <c r="K13" s="28">
        <f>SUM(K11:K12)</f>
        <v>21240</v>
      </c>
      <c r="L13" s="23"/>
      <c r="M13" s="2"/>
    </row>
    <row r="14" spans="1:13" ht="15.75" thickBot="1" x14ac:dyDescent="0.3">
      <c r="A14" s="22"/>
      <c r="B14" s="23"/>
      <c r="C14" s="24"/>
      <c r="D14" s="23"/>
      <c r="E14" s="24"/>
      <c r="F14" s="25"/>
      <c r="G14" s="25"/>
      <c r="H14" s="25"/>
      <c r="I14" s="25"/>
      <c r="J14" s="23"/>
      <c r="K14" s="23"/>
      <c r="L14" s="23"/>
      <c r="M14" s="2"/>
    </row>
    <row r="15" spans="1:13" x14ac:dyDescent="0.25">
      <c r="A15" s="29" t="s">
        <v>5</v>
      </c>
      <c r="B15" s="30" t="s">
        <v>6</v>
      </c>
      <c r="C15" s="31" t="s">
        <v>7</v>
      </c>
      <c r="D15" s="32" t="s">
        <v>8</v>
      </c>
      <c r="E15" s="31" t="s">
        <v>9</v>
      </c>
      <c r="F15" s="32" t="s">
        <v>10</v>
      </c>
      <c r="G15" s="32" t="s">
        <v>11</v>
      </c>
      <c r="H15" s="32" t="s">
        <v>12</v>
      </c>
      <c r="I15" s="32" t="s">
        <v>13</v>
      </c>
      <c r="J15" s="32" t="s">
        <v>14</v>
      </c>
      <c r="K15" s="33" t="s">
        <v>15</v>
      </c>
      <c r="L15" s="32" t="s">
        <v>16</v>
      </c>
      <c r="M15" s="2"/>
    </row>
    <row r="16" spans="1:13" x14ac:dyDescent="0.25">
      <c r="A16" s="13" t="s">
        <v>17</v>
      </c>
      <c r="B16" s="34"/>
      <c r="C16" s="17">
        <v>2481</v>
      </c>
      <c r="D16" s="16" t="s">
        <v>18</v>
      </c>
      <c r="E16" s="17" t="s">
        <v>18</v>
      </c>
      <c r="F16" s="17" t="s">
        <v>18</v>
      </c>
      <c r="G16" s="18">
        <v>46036</v>
      </c>
      <c r="H16" s="35" t="s">
        <v>22</v>
      </c>
      <c r="I16" s="36">
        <v>1</v>
      </c>
      <c r="J16" s="25" t="s">
        <v>20</v>
      </c>
      <c r="K16" s="37">
        <f>1620+9000</f>
        <v>10620</v>
      </c>
      <c r="L16" s="16">
        <v>3750</v>
      </c>
      <c r="M16" s="2"/>
    </row>
    <row r="17" spans="1:13" x14ac:dyDescent="0.25">
      <c r="A17" s="13" t="s">
        <v>17</v>
      </c>
      <c r="B17" s="38"/>
      <c r="C17" s="39">
        <v>2482</v>
      </c>
      <c r="D17" s="16" t="s">
        <v>18</v>
      </c>
      <c r="E17" s="17" t="s">
        <v>18</v>
      </c>
      <c r="F17" s="17" t="s">
        <v>18</v>
      </c>
      <c r="G17" s="18">
        <v>46036</v>
      </c>
      <c r="H17" s="35" t="s">
        <v>22</v>
      </c>
      <c r="I17" s="40">
        <v>1</v>
      </c>
      <c r="J17" s="25" t="s">
        <v>20</v>
      </c>
      <c r="K17" s="41">
        <f>1620+9000</f>
        <v>10620</v>
      </c>
      <c r="L17" s="42">
        <v>3751</v>
      </c>
      <c r="M17" s="2"/>
    </row>
    <row r="18" spans="1:13" x14ac:dyDescent="0.25">
      <c r="A18" s="13" t="s">
        <v>17</v>
      </c>
      <c r="B18" s="43"/>
      <c r="C18" s="44">
        <v>2483</v>
      </c>
      <c r="D18" s="16" t="s">
        <v>18</v>
      </c>
      <c r="E18" s="17" t="s">
        <v>18</v>
      </c>
      <c r="F18" s="17" t="s">
        <v>18</v>
      </c>
      <c r="G18" s="18">
        <v>46036</v>
      </c>
      <c r="H18" s="45" t="s">
        <v>22</v>
      </c>
      <c r="I18" s="46">
        <v>1</v>
      </c>
      <c r="J18" s="25" t="s">
        <v>20</v>
      </c>
      <c r="K18" s="47">
        <f>1620+9000</f>
        <v>10620</v>
      </c>
      <c r="L18" s="42">
        <v>3752</v>
      </c>
      <c r="M18" s="2"/>
    </row>
    <row r="19" spans="1:13" ht="15.75" thickBot="1" x14ac:dyDescent="0.3">
      <c r="A19" s="13" t="s">
        <v>17</v>
      </c>
      <c r="B19" s="48"/>
      <c r="C19" s="49">
        <v>2484</v>
      </c>
      <c r="D19" s="16" t="s">
        <v>18</v>
      </c>
      <c r="E19" s="17" t="s">
        <v>18</v>
      </c>
      <c r="F19" s="17" t="s">
        <v>18</v>
      </c>
      <c r="G19" s="18">
        <v>46036</v>
      </c>
      <c r="H19" s="50" t="s">
        <v>22</v>
      </c>
      <c r="I19" s="51">
        <v>1</v>
      </c>
      <c r="J19" s="25" t="s">
        <v>20</v>
      </c>
      <c r="K19" s="47">
        <f>1620+9000</f>
        <v>10620</v>
      </c>
      <c r="L19" s="42">
        <v>3753</v>
      </c>
      <c r="M19" s="2"/>
    </row>
    <row r="20" spans="1:13" ht="15.75" thickBot="1" x14ac:dyDescent="0.3">
      <c r="A20" s="52"/>
      <c r="B20" s="53"/>
      <c r="C20" s="54"/>
      <c r="D20" s="55"/>
      <c r="E20" s="56"/>
      <c r="F20" s="55"/>
      <c r="G20" s="57"/>
      <c r="H20" s="57"/>
      <c r="I20" s="26" t="s">
        <v>21</v>
      </c>
      <c r="J20" s="58"/>
      <c r="K20" s="28">
        <f>SUM(K16:K19)</f>
        <v>42480</v>
      </c>
      <c r="L20" s="57"/>
      <c r="M20" s="2"/>
    </row>
    <row r="21" spans="1:13" ht="15.75" thickBot="1" x14ac:dyDescent="0.3">
      <c r="A21" s="29" t="s">
        <v>5</v>
      </c>
      <c r="B21" s="9" t="s">
        <v>6</v>
      </c>
      <c r="C21" s="10" t="s">
        <v>7</v>
      </c>
      <c r="D21" s="32" t="s">
        <v>8</v>
      </c>
      <c r="E21" s="31" t="s">
        <v>9</v>
      </c>
      <c r="F21" s="32" t="s">
        <v>10</v>
      </c>
      <c r="G21" s="11" t="s">
        <v>11</v>
      </c>
      <c r="H21" s="32" t="s">
        <v>12</v>
      </c>
      <c r="I21" s="11" t="s">
        <v>13</v>
      </c>
      <c r="J21" s="11" t="s">
        <v>14</v>
      </c>
      <c r="K21" s="11" t="s">
        <v>15</v>
      </c>
      <c r="L21" s="11" t="s">
        <v>16</v>
      </c>
      <c r="M21" s="2"/>
    </row>
    <row r="22" spans="1:13" x14ac:dyDescent="0.25">
      <c r="A22" s="59" t="s">
        <v>17</v>
      </c>
      <c r="B22" s="48"/>
      <c r="C22" s="49">
        <v>2485</v>
      </c>
      <c r="D22" s="35" t="s">
        <v>18</v>
      </c>
      <c r="E22" s="60" t="s">
        <v>18</v>
      </c>
      <c r="F22" s="60" t="s">
        <v>18</v>
      </c>
      <c r="G22" s="61">
        <v>46036</v>
      </c>
      <c r="H22" s="45" t="s">
        <v>23</v>
      </c>
      <c r="I22" s="48">
        <v>1</v>
      </c>
      <c r="J22" s="20" t="s">
        <v>20</v>
      </c>
      <c r="K22" s="62">
        <f>1620+9000</f>
        <v>10620</v>
      </c>
      <c r="L22" s="63">
        <v>3754</v>
      </c>
      <c r="M22" s="2"/>
    </row>
    <row r="23" spans="1:13" x14ac:dyDescent="0.25">
      <c r="A23" s="23" t="s">
        <v>24</v>
      </c>
      <c r="B23" s="23"/>
      <c r="C23" s="64">
        <v>2486</v>
      </c>
      <c r="D23" s="16" t="s">
        <v>18</v>
      </c>
      <c r="E23" s="17" t="s">
        <v>18</v>
      </c>
      <c r="F23" s="17" t="s">
        <v>18</v>
      </c>
      <c r="G23" s="65">
        <v>46042</v>
      </c>
      <c r="H23" s="66" t="s">
        <v>23</v>
      </c>
      <c r="I23" s="25">
        <v>1</v>
      </c>
      <c r="J23" s="25" t="s">
        <v>25</v>
      </c>
      <c r="K23" s="67">
        <v>18523.05</v>
      </c>
      <c r="L23" s="68">
        <v>3755</v>
      </c>
      <c r="M23" s="2"/>
    </row>
    <row r="24" spans="1:13" ht="15.75" thickBot="1" x14ac:dyDescent="0.3">
      <c r="A24" s="69"/>
      <c r="B24" s="43"/>
      <c r="C24" s="44"/>
      <c r="D24" s="69"/>
      <c r="E24" s="70"/>
      <c r="F24" s="69"/>
      <c r="G24" s="43"/>
      <c r="H24" s="14"/>
      <c r="I24" s="71" t="s">
        <v>21</v>
      </c>
      <c r="J24" s="58"/>
      <c r="K24" s="72">
        <f>SUM(K22:K23)</f>
        <v>29143.05</v>
      </c>
      <c r="L24" s="73"/>
      <c r="M24" s="2"/>
    </row>
    <row r="25" spans="1:13" ht="21.75" thickBot="1" x14ac:dyDescent="0.4">
      <c r="D25"/>
      <c r="F25" s="20"/>
      <c r="H25"/>
      <c r="I25" s="75" t="s">
        <v>26</v>
      </c>
      <c r="J25" s="76"/>
      <c r="K25" s="77">
        <f>+K24+K20+K13</f>
        <v>92863.05</v>
      </c>
      <c r="L25"/>
      <c r="M25" s="2"/>
    </row>
    <row r="26" spans="1:13" ht="15.75" thickBot="1" x14ac:dyDescent="0.3">
      <c r="A26" s="8" t="s">
        <v>5</v>
      </c>
      <c r="B26" s="9" t="s">
        <v>6</v>
      </c>
      <c r="C26" s="10" t="s">
        <v>7</v>
      </c>
      <c r="D26" s="11" t="s">
        <v>8</v>
      </c>
      <c r="E26" s="10" t="s">
        <v>9</v>
      </c>
      <c r="F26" s="11" t="s">
        <v>10</v>
      </c>
      <c r="G26" s="11" t="s">
        <v>11</v>
      </c>
      <c r="H26" s="11" t="s">
        <v>12</v>
      </c>
      <c r="I26" s="11" t="s">
        <v>13</v>
      </c>
      <c r="J26" s="11" t="s">
        <v>14</v>
      </c>
      <c r="K26" s="12" t="s">
        <v>15</v>
      </c>
      <c r="L26" s="11" t="s">
        <v>16</v>
      </c>
      <c r="M26" s="2"/>
    </row>
    <row r="27" spans="1:13" x14ac:dyDescent="0.25">
      <c r="A27" s="13" t="s">
        <v>27</v>
      </c>
      <c r="B27" s="14"/>
      <c r="C27" s="15">
        <v>2487</v>
      </c>
      <c r="D27" s="14" t="s">
        <v>28</v>
      </c>
      <c r="E27" s="15" t="s">
        <v>29</v>
      </c>
      <c r="F27" s="14" t="s">
        <v>30</v>
      </c>
      <c r="G27" s="18">
        <v>46097</v>
      </c>
      <c r="H27" s="14" t="s">
        <v>31</v>
      </c>
      <c r="I27" s="14">
        <v>1</v>
      </c>
      <c r="J27" s="14" t="s">
        <v>32</v>
      </c>
      <c r="K27" s="19">
        <f>9595.07+53305.92-0.01</f>
        <v>62900.979999999996</v>
      </c>
      <c r="L27" s="14">
        <v>3756</v>
      </c>
      <c r="M27" s="2"/>
    </row>
    <row r="28" spans="1:13" ht="15.75" thickBot="1" x14ac:dyDescent="0.3">
      <c r="A28" s="13" t="s">
        <v>33</v>
      </c>
      <c r="B28" s="14"/>
      <c r="C28" s="15">
        <v>2488</v>
      </c>
      <c r="D28" s="14" t="s">
        <v>28</v>
      </c>
      <c r="E28" s="15" t="s">
        <v>29</v>
      </c>
      <c r="F28" s="14" t="s">
        <v>34</v>
      </c>
      <c r="G28" s="18">
        <v>46097</v>
      </c>
      <c r="H28" s="14" t="s">
        <v>31</v>
      </c>
      <c r="I28" s="20">
        <v>1</v>
      </c>
      <c r="J28" s="20" t="s">
        <v>32</v>
      </c>
      <c r="K28" s="21">
        <f>30557.63+5500.37</f>
        <v>36058</v>
      </c>
      <c r="L28" s="14">
        <v>3758</v>
      </c>
      <c r="M28" s="2"/>
    </row>
    <row r="29" spans="1:13" ht="15.75" thickBot="1" x14ac:dyDescent="0.3">
      <c r="A29" s="22"/>
      <c r="B29" s="23"/>
      <c r="C29" s="24"/>
      <c r="D29" s="23"/>
      <c r="E29" s="24"/>
      <c r="F29" s="25"/>
      <c r="G29" s="25"/>
      <c r="H29" s="25"/>
      <c r="I29" s="26" t="s">
        <v>21</v>
      </c>
      <c r="J29" s="27"/>
      <c r="K29" s="28">
        <f>SUM(K27:K28)</f>
        <v>98958.98</v>
      </c>
      <c r="L29" s="23"/>
      <c r="M29" s="2"/>
    </row>
    <row r="30" spans="1:13" x14ac:dyDescent="0.25">
      <c r="A30" s="1"/>
      <c r="B30" s="2"/>
      <c r="C30" s="3"/>
      <c r="D30" s="1"/>
      <c r="E30" s="4"/>
      <c r="F30" s="4"/>
      <c r="G30" s="1"/>
      <c r="H30" s="1"/>
      <c r="I30" s="1"/>
      <c r="J30" s="1"/>
      <c r="K30" s="5"/>
      <c r="L30" s="1"/>
      <c r="M30" s="2"/>
    </row>
    <row r="31" spans="1:13" ht="19.5" thickBot="1" x14ac:dyDescent="0.3">
      <c r="A31" s="1"/>
      <c r="B31" s="78"/>
      <c r="C31" s="78"/>
      <c r="D31" s="78"/>
      <c r="E31" s="78"/>
      <c r="F31" s="4"/>
      <c r="G31" s="1"/>
      <c r="H31" s="1"/>
      <c r="I31" s="1"/>
      <c r="J31" s="1"/>
      <c r="K31" s="5"/>
      <c r="L31" s="1"/>
      <c r="M31" s="2"/>
    </row>
    <row r="32" spans="1:13" ht="15.75" thickBot="1" x14ac:dyDescent="0.3">
      <c r="A32" s="8" t="s">
        <v>5</v>
      </c>
      <c r="B32" s="9" t="s">
        <v>6</v>
      </c>
      <c r="C32" s="10" t="s">
        <v>7</v>
      </c>
      <c r="D32" s="32" t="s">
        <v>8</v>
      </c>
      <c r="E32" s="79" t="s">
        <v>9</v>
      </c>
      <c r="F32" s="80" t="s">
        <v>10</v>
      </c>
      <c r="G32" s="81" t="s">
        <v>11</v>
      </c>
      <c r="H32" s="32" t="s">
        <v>12</v>
      </c>
      <c r="I32" s="32" t="s">
        <v>13</v>
      </c>
      <c r="J32" s="32" t="s">
        <v>14</v>
      </c>
      <c r="K32" s="12" t="s">
        <v>15</v>
      </c>
      <c r="L32" s="11" t="s">
        <v>16</v>
      </c>
      <c r="M32" s="82" t="s">
        <v>35</v>
      </c>
    </row>
    <row r="33" spans="1:13" ht="15.75" thickBot="1" x14ac:dyDescent="0.3">
      <c r="A33" s="13" t="s">
        <v>36</v>
      </c>
      <c r="B33" s="14"/>
      <c r="C33" s="44">
        <v>2489</v>
      </c>
      <c r="D33" s="83" t="s">
        <v>37</v>
      </c>
      <c r="E33" s="83" t="s">
        <v>38</v>
      </c>
      <c r="F33" s="84" t="s">
        <v>39</v>
      </c>
      <c r="G33" s="85">
        <v>46100</v>
      </c>
      <c r="H33" s="86" t="s">
        <v>40</v>
      </c>
      <c r="I33" s="63">
        <v>1</v>
      </c>
      <c r="J33" s="63" t="s">
        <v>41</v>
      </c>
      <c r="K33" s="87">
        <f>21450.69+3861.12</f>
        <v>25311.809999999998</v>
      </c>
      <c r="L33" s="14">
        <v>3758</v>
      </c>
      <c r="M33" s="88">
        <v>46153</v>
      </c>
    </row>
    <row r="34" spans="1:13" ht="15.75" thickBot="1" x14ac:dyDescent="0.3">
      <c r="A34" s="89"/>
      <c r="B34" s="20"/>
      <c r="D34" s="1"/>
      <c r="E34" s="1"/>
      <c r="F34" s="90"/>
      <c r="H34" s="91"/>
      <c r="I34" s="26" t="s">
        <v>42</v>
      </c>
      <c r="J34" s="27"/>
      <c r="K34" s="92">
        <f>+K33</f>
        <v>25311.809999999998</v>
      </c>
      <c r="M34" s="93"/>
    </row>
    <row r="35" spans="1:13" ht="15.75" thickBot="1" x14ac:dyDescent="0.3">
      <c r="A35" s="8" t="s">
        <v>5</v>
      </c>
      <c r="B35" s="9" t="s">
        <v>6</v>
      </c>
      <c r="C35" s="10" t="s">
        <v>7</v>
      </c>
      <c r="D35" s="32" t="s">
        <v>8</v>
      </c>
      <c r="E35" s="79" t="s">
        <v>9</v>
      </c>
      <c r="F35" s="94" t="s">
        <v>10</v>
      </c>
      <c r="G35" s="81" t="s">
        <v>11</v>
      </c>
      <c r="H35" s="32" t="s">
        <v>12</v>
      </c>
      <c r="I35" s="95" t="s">
        <v>13</v>
      </c>
      <c r="J35" s="95" t="s">
        <v>14</v>
      </c>
      <c r="K35" s="96" t="s">
        <v>15</v>
      </c>
      <c r="L35" s="11" t="s">
        <v>16</v>
      </c>
      <c r="M35" s="82" t="s">
        <v>35</v>
      </c>
    </row>
    <row r="36" spans="1:13" ht="15.75" thickBot="1" x14ac:dyDescent="0.3">
      <c r="A36" s="13" t="s">
        <v>36</v>
      </c>
      <c r="B36" s="14"/>
      <c r="C36" s="44">
        <v>2490</v>
      </c>
      <c r="D36" s="83" t="s">
        <v>37</v>
      </c>
      <c r="E36" s="83" t="s">
        <v>38</v>
      </c>
      <c r="F36" s="83" t="s">
        <v>43</v>
      </c>
      <c r="G36" s="85">
        <v>46100</v>
      </c>
      <c r="H36" s="86" t="s">
        <v>44</v>
      </c>
      <c r="I36" s="63">
        <v>1</v>
      </c>
      <c r="J36" s="63" t="s">
        <v>41</v>
      </c>
      <c r="K36" s="97">
        <f>21450.69+3861.12</f>
        <v>25311.809999999998</v>
      </c>
      <c r="L36" s="43">
        <v>3759</v>
      </c>
      <c r="M36" s="88">
        <v>46153</v>
      </c>
    </row>
    <row r="37" spans="1:13" ht="15.75" thickBot="1" x14ac:dyDescent="0.3">
      <c r="I37" s="98" t="s">
        <v>42</v>
      </c>
      <c r="J37" s="99"/>
      <c r="K37" s="92">
        <f>+K36</f>
        <v>25311.809999999998</v>
      </c>
    </row>
    <row r="38" spans="1:13" ht="15.75" thickBot="1" x14ac:dyDescent="0.3">
      <c r="A38" s="8" t="s">
        <v>5</v>
      </c>
      <c r="B38" s="9" t="s">
        <v>6</v>
      </c>
      <c r="C38" s="10" t="s">
        <v>7</v>
      </c>
      <c r="D38" s="32" t="s">
        <v>8</v>
      </c>
      <c r="E38" s="79" t="s">
        <v>9</v>
      </c>
      <c r="F38" s="94" t="s">
        <v>10</v>
      </c>
      <c r="G38" s="81" t="s">
        <v>11</v>
      </c>
      <c r="H38" s="32" t="s">
        <v>12</v>
      </c>
      <c r="I38" s="95" t="s">
        <v>13</v>
      </c>
      <c r="J38" s="95" t="s">
        <v>14</v>
      </c>
      <c r="K38" s="96" t="s">
        <v>15</v>
      </c>
      <c r="L38" s="11" t="s">
        <v>16</v>
      </c>
      <c r="M38" s="82" t="s">
        <v>35</v>
      </c>
    </row>
    <row r="39" spans="1:13" x14ac:dyDescent="0.25">
      <c r="A39" s="13" t="s">
        <v>36</v>
      </c>
      <c r="B39" s="14"/>
      <c r="C39" s="44">
        <v>2491</v>
      </c>
      <c r="D39" s="83" t="s">
        <v>37</v>
      </c>
      <c r="E39" s="83" t="s">
        <v>38</v>
      </c>
      <c r="F39" s="83" t="s">
        <v>45</v>
      </c>
      <c r="G39" s="85">
        <v>46100</v>
      </c>
      <c r="H39" s="86" t="s">
        <v>46</v>
      </c>
      <c r="I39" s="25">
        <v>1</v>
      </c>
      <c r="J39" s="25" t="s">
        <v>41</v>
      </c>
      <c r="K39" s="100">
        <v>25311.81</v>
      </c>
      <c r="L39" s="43">
        <v>3760</v>
      </c>
      <c r="M39" s="88">
        <v>46153</v>
      </c>
    </row>
    <row r="40" spans="1:13" x14ac:dyDescent="0.25">
      <c r="A40" s="13" t="s">
        <v>36</v>
      </c>
      <c r="B40" s="14"/>
      <c r="C40" s="44">
        <v>2492</v>
      </c>
      <c r="D40" s="83" t="s">
        <v>37</v>
      </c>
      <c r="E40" s="83" t="s">
        <v>38</v>
      </c>
      <c r="F40" s="83" t="s">
        <v>47</v>
      </c>
      <c r="G40" s="85">
        <v>46100</v>
      </c>
      <c r="H40" s="86" t="s">
        <v>46</v>
      </c>
      <c r="I40" s="25">
        <v>1</v>
      </c>
      <c r="J40" s="25" t="s">
        <v>41</v>
      </c>
      <c r="K40" s="100">
        <v>25311.81</v>
      </c>
      <c r="L40" s="43">
        <v>3761</v>
      </c>
      <c r="M40" s="88">
        <v>46153</v>
      </c>
    </row>
    <row r="41" spans="1:13" x14ac:dyDescent="0.25">
      <c r="A41" s="13" t="s">
        <v>36</v>
      </c>
      <c r="B41" s="14"/>
      <c r="C41" s="44">
        <v>2493</v>
      </c>
      <c r="D41" s="83" t="s">
        <v>37</v>
      </c>
      <c r="E41" s="83" t="s">
        <v>38</v>
      </c>
      <c r="F41" s="83" t="s">
        <v>48</v>
      </c>
      <c r="G41" s="85">
        <v>46100</v>
      </c>
      <c r="H41" s="86" t="s">
        <v>46</v>
      </c>
      <c r="I41" s="25">
        <v>1</v>
      </c>
      <c r="J41" s="25" t="s">
        <v>41</v>
      </c>
      <c r="K41" s="100">
        <v>25311.81</v>
      </c>
      <c r="L41" s="43">
        <v>3762</v>
      </c>
      <c r="M41" s="88">
        <v>46153</v>
      </c>
    </row>
    <row r="42" spans="1:13" x14ac:dyDescent="0.25">
      <c r="A42" s="13" t="s">
        <v>49</v>
      </c>
      <c r="B42" s="14"/>
      <c r="C42" s="44">
        <v>2494</v>
      </c>
      <c r="D42" s="84" t="s">
        <v>50</v>
      </c>
      <c r="E42" s="84" t="s">
        <v>51</v>
      </c>
      <c r="F42" s="84" t="s">
        <v>52</v>
      </c>
      <c r="G42" s="85">
        <v>46100</v>
      </c>
      <c r="H42" s="86" t="s">
        <v>46</v>
      </c>
      <c r="I42" s="25">
        <v>1</v>
      </c>
      <c r="J42" s="25" t="s">
        <v>41</v>
      </c>
      <c r="K42" s="100">
        <f>12771+2298.78</f>
        <v>15069.78</v>
      </c>
      <c r="L42" s="43">
        <v>3763</v>
      </c>
      <c r="M42" s="88">
        <v>46153</v>
      </c>
    </row>
    <row r="43" spans="1:13" x14ac:dyDescent="0.25">
      <c r="A43" s="13" t="s">
        <v>49</v>
      </c>
      <c r="B43" s="14"/>
      <c r="C43" s="44">
        <v>2495</v>
      </c>
      <c r="D43" s="83" t="s">
        <v>50</v>
      </c>
      <c r="E43" s="83" t="s">
        <v>51</v>
      </c>
      <c r="F43" s="83" t="s">
        <v>53</v>
      </c>
      <c r="G43" s="85">
        <v>46100</v>
      </c>
      <c r="H43" s="86" t="s">
        <v>46</v>
      </c>
      <c r="I43" s="25">
        <v>1</v>
      </c>
      <c r="J43" s="25" t="s">
        <v>41</v>
      </c>
      <c r="K43" s="100">
        <f t="shared" ref="K43:K46" si="0">12771+2298.78</f>
        <v>15069.78</v>
      </c>
      <c r="L43" s="43">
        <v>3764</v>
      </c>
      <c r="M43" s="88">
        <v>46153</v>
      </c>
    </row>
    <row r="44" spans="1:13" x14ac:dyDescent="0.25">
      <c r="A44" s="13" t="s">
        <v>49</v>
      </c>
      <c r="B44" s="14"/>
      <c r="C44" s="44">
        <v>2496</v>
      </c>
      <c r="D44" s="83" t="s">
        <v>50</v>
      </c>
      <c r="E44" s="83" t="s">
        <v>51</v>
      </c>
      <c r="F44" s="83" t="s">
        <v>54</v>
      </c>
      <c r="G44" s="85">
        <v>46100</v>
      </c>
      <c r="H44" s="86" t="s">
        <v>46</v>
      </c>
      <c r="I44" s="25">
        <v>1</v>
      </c>
      <c r="J44" s="25" t="s">
        <v>41</v>
      </c>
      <c r="K44" s="100">
        <f t="shared" si="0"/>
        <v>15069.78</v>
      </c>
      <c r="L44" s="43">
        <v>3765</v>
      </c>
      <c r="M44" s="88">
        <v>46153</v>
      </c>
    </row>
    <row r="45" spans="1:13" x14ac:dyDescent="0.25">
      <c r="A45" s="13" t="s">
        <v>49</v>
      </c>
      <c r="B45" s="14"/>
      <c r="C45" s="44">
        <v>2497</v>
      </c>
      <c r="D45" s="83" t="s">
        <v>50</v>
      </c>
      <c r="E45" s="83" t="s">
        <v>51</v>
      </c>
      <c r="F45" s="83" t="s">
        <v>55</v>
      </c>
      <c r="G45" s="85">
        <v>46100</v>
      </c>
      <c r="H45" s="86" t="s">
        <v>46</v>
      </c>
      <c r="I45" s="25">
        <v>1</v>
      </c>
      <c r="J45" s="25" t="s">
        <v>41</v>
      </c>
      <c r="K45" s="100">
        <f t="shared" si="0"/>
        <v>15069.78</v>
      </c>
      <c r="L45" s="43">
        <v>3766</v>
      </c>
      <c r="M45" s="88">
        <v>46153</v>
      </c>
    </row>
    <row r="46" spans="1:13" x14ac:dyDescent="0.25">
      <c r="A46" s="13" t="s">
        <v>49</v>
      </c>
      <c r="B46" s="14"/>
      <c r="C46" s="44">
        <v>2498</v>
      </c>
      <c r="D46" s="83" t="s">
        <v>50</v>
      </c>
      <c r="E46" s="83" t="s">
        <v>51</v>
      </c>
      <c r="F46" s="83" t="s">
        <v>56</v>
      </c>
      <c r="G46" s="85">
        <v>46100</v>
      </c>
      <c r="H46" s="86" t="s">
        <v>46</v>
      </c>
      <c r="I46" s="25">
        <v>1</v>
      </c>
      <c r="J46" s="25" t="s">
        <v>41</v>
      </c>
      <c r="K46" s="100">
        <f t="shared" si="0"/>
        <v>15069.78</v>
      </c>
      <c r="L46" s="43">
        <v>3767</v>
      </c>
      <c r="M46" s="88">
        <v>46153</v>
      </c>
    </row>
    <row r="47" spans="1:13" x14ac:dyDescent="0.25">
      <c r="A47" s="13" t="s">
        <v>57</v>
      </c>
      <c r="B47" s="14"/>
      <c r="C47" s="44">
        <v>2499</v>
      </c>
      <c r="D47" s="84" t="s">
        <v>58</v>
      </c>
      <c r="E47" s="101" t="s">
        <v>59</v>
      </c>
      <c r="F47" s="102" t="s">
        <v>60</v>
      </c>
      <c r="G47" s="85">
        <v>46100</v>
      </c>
      <c r="H47" s="86" t="s">
        <v>46</v>
      </c>
      <c r="I47" s="25">
        <v>1</v>
      </c>
      <c r="J47" s="25" t="s">
        <v>41</v>
      </c>
      <c r="K47" s="100">
        <f>57818.2+10407.27</f>
        <v>68225.47</v>
      </c>
      <c r="L47" s="43">
        <v>3768</v>
      </c>
      <c r="M47" s="88">
        <v>46153</v>
      </c>
    </row>
    <row r="48" spans="1:13" x14ac:dyDescent="0.25">
      <c r="A48" s="13" t="s">
        <v>57</v>
      </c>
      <c r="B48" s="14"/>
      <c r="C48" s="44">
        <v>2500</v>
      </c>
      <c r="D48" s="83" t="s">
        <v>58</v>
      </c>
      <c r="E48" s="103" t="s">
        <v>59</v>
      </c>
      <c r="F48" s="104" t="s">
        <v>61</v>
      </c>
      <c r="G48" s="85">
        <v>46100</v>
      </c>
      <c r="H48" s="86" t="s">
        <v>46</v>
      </c>
      <c r="I48" s="25">
        <v>1</v>
      </c>
      <c r="J48" s="25" t="s">
        <v>41</v>
      </c>
      <c r="K48" s="100">
        <f t="shared" ref="K48:K75" si="1">57818.2+10407.27</f>
        <v>68225.47</v>
      </c>
      <c r="L48" s="43">
        <v>3769</v>
      </c>
      <c r="M48" s="88">
        <v>46153</v>
      </c>
    </row>
    <row r="49" spans="1:13" x14ac:dyDescent="0.25">
      <c r="A49" s="13" t="s">
        <v>57</v>
      </c>
      <c r="B49" s="14"/>
      <c r="C49" s="44">
        <v>2501</v>
      </c>
      <c r="D49" s="83" t="s">
        <v>58</v>
      </c>
      <c r="E49" s="103" t="s">
        <v>59</v>
      </c>
      <c r="F49" s="104" t="s">
        <v>62</v>
      </c>
      <c r="G49" s="85">
        <v>46100</v>
      </c>
      <c r="H49" s="86" t="s">
        <v>46</v>
      </c>
      <c r="I49" s="25">
        <v>1</v>
      </c>
      <c r="J49" s="25" t="s">
        <v>41</v>
      </c>
      <c r="K49" s="100">
        <f t="shared" si="1"/>
        <v>68225.47</v>
      </c>
      <c r="L49" s="43">
        <v>3770</v>
      </c>
      <c r="M49" s="88">
        <v>46153</v>
      </c>
    </row>
    <row r="50" spans="1:13" x14ac:dyDescent="0.25">
      <c r="A50" s="13" t="s">
        <v>57</v>
      </c>
      <c r="B50" s="14"/>
      <c r="C50" s="44">
        <v>2502</v>
      </c>
      <c r="D50" s="83" t="s">
        <v>58</v>
      </c>
      <c r="E50" s="103" t="s">
        <v>59</v>
      </c>
      <c r="F50" s="104" t="s">
        <v>63</v>
      </c>
      <c r="G50" s="85">
        <v>46100</v>
      </c>
      <c r="H50" s="86" t="s">
        <v>46</v>
      </c>
      <c r="I50" s="25">
        <v>1</v>
      </c>
      <c r="J50" s="25" t="s">
        <v>41</v>
      </c>
      <c r="K50" s="100">
        <f t="shared" si="1"/>
        <v>68225.47</v>
      </c>
      <c r="L50" s="43">
        <v>3771</v>
      </c>
      <c r="M50" s="88">
        <v>46153</v>
      </c>
    </row>
    <row r="51" spans="1:13" x14ac:dyDescent="0.25">
      <c r="A51" s="13" t="s">
        <v>57</v>
      </c>
      <c r="B51" s="14"/>
      <c r="C51" s="44">
        <v>2503</v>
      </c>
      <c r="D51" s="83" t="s">
        <v>58</v>
      </c>
      <c r="E51" s="103" t="s">
        <v>59</v>
      </c>
      <c r="F51" s="104" t="s">
        <v>64</v>
      </c>
      <c r="G51" s="85">
        <v>46100</v>
      </c>
      <c r="H51" s="86" t="s">
        <v>46</v>
      </c>
      <c r="I51" s="25">
        <v>1</v>
      </c>
      <c r="J51" s="25" t="s">
        <v>41</v>
      </c>
      <c r="K51" s="100">
        <f t="shared" si="1"/>
        <v>68225.47</v>
      </c>
      <c r="L51" s="43">
        <v>3772</v>
      </c>
      <c r="M51" s="88">
        <v>46153</v>
      </c>
    </row>
    <row r="52" spans="1:13" x14ac:dyDescent="0.25">
      <c r="A52" s="13" t="s">
        <v>57</v>
      </c>
      <c r="B52" s="14"/>
      <c r="C52" s="44">
        <v>2504</v>
      </c>
      <c r="D52" s="83" t="s">
        <v>58</v>
      </c>
      <c r="E52" s="103" t="s">
        <v>59</v>
      </c>
      <c r="F52" s="104" t="s">
        <v>65</v>
      </c>
      <c r="G52" s="85">
        <v>46100</v>
      </c>
      <c r="H52" s="86" t="s">
        <v>46</v>
      </c>
      <c r="I52" s="25">
        <v>1</v>
      </c>
      <c r="J52" s="25" t="s">
        <v>41</v>
      </c>
      <c r="K52" s="100">
        <f t="shared" si="1"/>
        <v>68225.47</v>
      </c>
      <c r="L52" s="43">
        <v>3773</v>
      </c>
      <c r="M52" s="88">
        <v>46153</v>
      </c>
    </row>
    <row r="53" spans="1:13" x14ac:dyDescent="0.25">
      <c r="A53" s="13" t="s">
        <v>57</v>
      </c>
      <c r="B53" s="14"/>
      <c r="C53" s="44">
        <v>2505</v>
      </c>
      <c r="D53" s="83" t="s">
        <v>58</v>
      </c>
      <c r="E53" s="103" t="s">
        <v>59</v>
      </c>
      <c r="F53" s="104" t="s">
        <v>66</v>
      </c>
      <c r="G53" s="85">
        <v>46100</v>
      </c>
      <c r="H53" s="86" t="s">
        <v>46</v>
      </c>
      <c r="I53" s="25">
        <v>1</v>
      </c>
      <c r="J53" s="25" t="s">
        <v>41</v>
      </c>
      <c r="K53" s="100">
        <f t="shared" si="1"/>
        <v>68225.47</v>
      </c>
      <c r="L53" s="43">
        <v>3774</v>
      </c>
      <c r="M53" s="88">
        <v>46153</v>
      </c>
    </row>
    <row r="54" spans="1:13" x14ac:dyDescent="0.25">
      <c r="A54" s="13" t="s">
        <v>57</v>
      </c>
      <c r="B54" s="14"/>
      <c r="C54" s="44">
        <v>2506</v>
      </c>
      <c r="D54" s="83" t="s">
        <v>58</v>
      </c>
      <c r="E54" s="103" t="s">
        <v>59</v>
      </c>
      <c r="F54" s="104" t="s">
        <v>67</v>
      </c>
      <c r="G54" s="85">
        <v>46100</v>
      </c>
      <c r="H54" s="86" t="s">
        <v>46</v>
      </c>
      <c r="I54" s="25">
        <v>1</v>
      </c>
      <c r="J54" s="25" t="s">
        <v>41</v>
      </c>
      <c r="K54" s="100">
        <f t="shared" si="1"/>
        <v>68225.47</v>
      </c>
      <c r="L54" s="43">
        <v>3775</v>
      </c>
      <c r="M54" s="88">
        <v>46153</v>
      </c>
    </row>
    <row r="55" spans="1:13" x14ac:dyDescent="0.25">
      <c r="A55" s="13" t="s">
        <v>57</v>
      </c>
      <c r="B55" s="14"/>
      <c r="C55" s="44">
        <v>2507</v>
      </c>
      <c r="D55" s="83" t="s">
        <v>58</v>
      </c>
      <c r="E55" s="103" t="s">
        <v>59</v>
      </c>
      <c r="F55" s="104" t="s">
        <v>68</v>
      </c>
      <c r="G55" s="85">
        <v>46100</v>
      </c>
      <c r="H55" s="86" t="s">
        <v>46</v>
      </c>
      <c r="I55" s="25">
        <v>1</v>
      </c>
      <c r="J55" s="25" t="s">
        <v>41</v>
      </c>
      <c r="K55" s="100">
        <f t="shared" si="1"/>
        <v>68225.47</v>
      </c>
      <c r="L55" s="43">
        <v>3776</v>
      </c>
      <c r="M55" s="88">
        <v>46153</v>
      </c>
    </row>
    <row r="56" spans="1:13" x14ac:dyDescent="0.25">
      <c r="A56" s="13" t="s">
        <v>57</v>
      </c>
      <c r="B56" s="14"/>
      <c r="C56" s="44">
        <v>2508</v>
      </c>
      <c r="D56" s="83" t="s">
        <v>58</v>
      </c>
      <c r="E56" s="103" t="s">
        <v>59</v>
      </c>
      <c r="F56" s="104" t="s">
        <v>69</v>
      </c>
      <c r="G56" s="85">
        <v>46100</v>
      </c>
      <c r="H56" s="86" t="s">
        <v>46</v>
      </c>
      <c r="I56" s="25">
        <v>1</v>
      </c>
      <c r="J56" s="25" t="s">
        <v>41</v>
      </c>
      <c r="K56" s="100">
        <f t="shared" si="1"/>
        <v>68225.47</v>
      </c>
      <c r="L56" s="43">
        <v>3777</v>
      </c>
      <c r="M56" s="88">
        <v>46153</v>
      </c>
    </row>
    <row r="57" spans="1:13" x14ac:dyDescent="0.25">
      <c r="A57" s="13" t="s">
        <v>57</v>
      </c>
      <c r="B57" s="14"/>
      <c r="C57" s="44">
        <v>2509</v>
      </c>
      <c r="D57" s="83" t="s">
        <v>58</v>
      </c>
      <c r="E57" s="103" t="s">
        <v>59</v>
      </c>
      <c r="F57" s="104" t="s">
        <v>70</v>
      </c>
      <c r="G57" s="85">
        <v>46100</v>
      </c>
      <c r="H57" s="86" t="s">
        <v>46</v>
      </c>
      <c r="I57" s="25">
        <v>1</v>
      </c>
      <c r="J57" s="25" t="s">
        <v>41</v>
      </c>
      <c r="K57" s="100">
        <f t="shared" si="1"/>
        <v>68225.47</v>
      </c>
      <c r="L57" s="43">
        <v>3778</v>
      </c>
      <c r="M57" s="88">
        <v>46153</v>
      </c>
    </row>
    <row r="58" spans="1:13" x14ac:dyDescent="0.25">
      <c r="A58" s="13" t="s">
        <v>57</v>
      </c>
      <c r="B58" s="14"/>
      <c r="C58" s="44">
        <v>2510</v>
      </c>
      <c r="D58" s="83" t="s">
        <v>58</v>
      </c>
      <c r="E58" s="103" t="s">
        <v>59</v>
      </c>
      <c r="F58" s="104" t="s">
        <v>71</v>
      </c>
      <c r="G58" s="85">
        <v>46100</v>
      </c>
      <c r="H58" s="86" t="s">
        <v>46</v>
      </c>
      <c r="I58" s="25">
        <v>1</v>
      </c>
      <c r="J58" s="25" t="s">
        <v>41</v>
      </c>
      <c r="K58" s="100">
        <f t="shared" si="1"/>
        <v>68225.47</v>
      </c>
      <c r="L58" s="43">
        <v>3779</v>
      </c>
      <c r="M58" s="88">
        <v>46153</v>
      </c>
    </row>
    <row r="59" spans="1:13" x14ac:dyDescent="0.25">
      <c r="A59" s="13" t="s">
        <v>57</v>
      </c>
      <c r="B59" s="14"/>
      <c r="C59" s="44">
        <v>2511</v>
      </c>
      <c r="D59" s="83" t="s">
        <v>58</v>
      </c>
      <c r="E59" s="103" t="s">
        <v>59</v>
      </c>
      <c r="F59" s="104" t="s">
        <v>72</v>
      </c>
      <c r="G59" s="85">
        <v>46100</v>
      </c>
      <c r="H59" s="86" t="s">
        <v>46</v>
      </c>
      <c r="I59" s="25">
        <v>1</v>
      </c>
      <c r="J59" s="25" t="s">
        <v>41</v>
      </c>
      <c r="K59" s="100">
        <f t="shared" si="1"/>
        <v>68225.47</v>
      </c>
      <c r="L59" s="43">
        <v>3780</v>
      </c>
      <c r="M59" s="88">
        <v>46153</v>
      </c>
    </row>
    <row r="60" spans="1:13" x14ac:dyDescent="0.25">
      <c r="A60" s="13" t="s">
        <v>57</v>
      </c>
      <c r="B60" s="14"/>
      <c r="C60" s="44">
        <v>2512</v>
      </c>
      <c r="D60" s="83" t="s">
        <v>58</v>
      </c>
      <c r="E60" s="103" t="s">
        <v>59</v>
      </c>
      <c r="F60" s="104" t="s">
        <v>73</v>
      </c>
      <c r="G60" s="85">
        <v>46100</v>
      </c>
      <c r="H60" s="86" t="s">
        <v>46</v>
      </c>
      <c r="I60" s="25">
        <v>1</v>
      </c>
      <c r="J60" s="25" t="s">
        <v>41</v>
      </c>
      <c r="K60" s="100">
        <f t="shared" si="1"/>
        <v>68225.47</v>
      </c>
      <c r="L60" s="43">
        <v>3781</v>
      </c>
      <c r="M60" s="88">
        <v>46153</v>
      </c>
    </row>
    <row r="61" spans="1:13" x14ac:dyDescent="0.25">
      <c r="A61" s="13" t="s">
        <v>57</v>
      </c>
      <c r="B61" s="14"/>
      <c r="C61" s="44">
        <v>2513</v>
      </c>
      <c r="D61" s="83" t="s">
        <v>58</v>
      </c>
      <c r="E61" s="103" t="s">
        <v>59</v>
      </c>
      <c r="F61" s="104" t="s">
        <v>74</v>
      </c>
      <c r="G61" s="85">
        <v>46100</v>
      </c>
      <c r="H61" s="86" t="s">
        <v>46</v>
      </c>
      <c r="I61" s="25">
        <v>1</v>
      </c>
      <c r="J61" s="25" t="s">
        <v>41</v>
      </c>
      <c r="K61" s="100">
        <f t="shared" si="1"/>
        <v>68225.47</v>
      </c>
      <c r="L61" s="43">
        <v>3782</v>
      </c>
      <c r="M61" s="88">
        <v>46153</v>
      </c>
    </row>
    <row r="62" spans="1:13" x14ac:dyDescent="0.25">
      <c r="A62" s="13" t="s">
        <v>57</v>
      </c>
      <c r="B62" s="14"/>
      <c r="C62" s="44">
        <v>2514</v>
      </c>
      <c r="D62" s="83" t="s">
        <v>58</v>
      </c>
      <c r="E62" s="103" t="s">
        <v>59</v>
      </c>
      <c r="F62" s="104" t="s">
        <v>75</v>
      </c>
      <c r="G62" s="85">
        <v>46100</v>
      </c>
      <c r="H62" s="86" t="s">
        <v>46</v>
      </c>
      <c r="I62" s="25">
        <v>1</v>
      </c>
      <c r="J62" s="25" t="s">
        <v>41</v>
      </c>
      <c r="K62" s="100">
        <f t="shared" si="1"/>
        <v>68225.47</v>
      </c>
      <c r="L62" s="43">
        <v>3783</v>
      </c>
      <c r="M62" s="88">
        <v>46153</v>
      </c>
    </row>
    <row r="63" spans="1:13" x14ac:dyDescent="0.25">
      <c r="A63" s="13" t="s">
        <v>57</v>
      </c>
      <c r="B63" s="14"/>
      <c r="C63" s="44">
        <v>2515</v>
      </c>
      <c r="D63" s="83" t="s">
        <v>58</v>
      </c>
      <c r="E63" s="103" t="s">
        <v>59</v>
      </c>
      <c r="F63" s="104" t="s">
        <v>76</v>
      </c>
      <c r="G63" s="85">
        <v>46100</v>
      </c>
      <c r="H63" s="86" t="s">
        <v>46</v>
      </c>
      <c r="I63" s="25">
        <v>1</v>
      </c>
      <c r="J63" s="25" t="s">
        <v>41</v>
      </c>
      <c r="K63" s="100">
        <f t="shared" si="1"/>
        <v>68225.47</v>
      </c>
      <c r="L63" s="43">
        <v>3784</v>
      </c>
      <c r="M63" s="88">
        <v>46153</v>
      </c>
    </row>
    <row r="64" spans="1:13" x14ac:dyDescent="0.25">
      <c r="A64" s="13" t="s">
        <v>57</v>
      </c>
      <c r="B64" s="14"/>
      <c r="C64" s="44">
        <v>2516</v>
      </c>
      <c r="D64" s="83" t="s">
        <v>58</v>
      </c>
      <c r="E64" s="103" t="s">
        <v>59</v>
      </c>
      <c r="F64" s="104" t="s">
        <v>77</v>
      </c>
      <c r="G64" s="85">
        <v>46100</v>
      </c>
      <c r="H64" s="86" t="s">
        <v>46</v>
      </c>
      <c r="I64" s="25">
        <v>1</v>
      </c>
      <c r="J64" s="25" t="s">
        <v>41</v>
      </c>
      <c r="K64" s="100">
        <f t="shared" si="1"/>
        <v>68225.47</v>
      </c>
      <c r="L64" s="43">
        <v>3785</v>
      </c>
      <c r="M64" s="88">
        <v>46153</v>
      </c>
    </row>
    <row r="65" spans="1:13" x14ac:dyDescent="0.25">
      <c r="A65" s="13" t="s">
        <v>57</v>
      </c>
      <c r="B65" s="14"/>
      <c r="C65" s="44">
        <v>2517</v>
      </c>
      <c r="D65" s="83" t="s">
        <v>58</v>
      </c>
      <c r="E65" s="103" t="s">
        <v>59</v>
      </c>
      <c r="F65" s="104" t="s">
        <v>78</v>
      </c>
      <c r="G65" s="85">
        <v>46100</v>
      </c>
      <c r="H65" s="86" t="s">
        <v>46</v>
      </c>
      <c r="I65" s="25">
        <v>1</v>
      </c>
      <c r="J65" s="25" t="s">
        <v>41</v>
      </c>
      <c r="K65" s="100">
        <f t="shared" si="1"/>
        <v>68225.47</v>
      </c>
      <c r="L65" s="43">
        <v>3786</v>
      </c>
      <c r="M65" s="88">
        <v>46153</v>
      </c>
    </row>
    <row r="66" spans="1:13" x14ac:dyDescent="0.25">
      <c r="A66" s="13" t="s">
        <v>57</v>
      </c>
      <c r="B66" s="14"/>
      <c r="C66" s="44">
        <v>2518</v>
      </c>
      <c r="D66" s="83" t="s">
        <v>58</v>
      </c>
      <c r="E66" s="103" t="s">
        <v>59</v>
      </c>
      <c r="F66" s="104" t="s">
        <v>79</v>
      </c>
      <c r="G66" s="85">
        <v>46100</v>
      </c>
      <c r="H66" s="86" t="s">
        <v>46</v>
      </c>
      <c r="I66" s="25">
        <v>1</v>
      </c>
      <c r="J66" s="25" t="s">
        <v>41</v>
      </c>
      <c r="K66" s="100">
        <f t="shared" si="1"/>
        <v>68225.47</v>
      </c>
      <c r="L66" s="43">
        <v>3787</v>
      </c>
      <c r="M66" s="88">
        <v>46153</v>
      </c>
    </row>
    <row r="67" spans="1:13" x14ac:dyDescent="0.25">
      <c r="A67" s="13" t="s">
        <v>57</v>
      </c>
      <c r="B67" s="14"/>
      <c r="C67" s="44">
        <v>2519</v>
      </c>
      <c r="D67" s="83" t="s">
        <v>58</v>
      </c>
      <c r="E67" s="103" t="s">
        <v>59</v>
      </c>
      <c r="F67" s="104" t="s">
        <v>80</v>
      </c>
      <c r="G67" s="85">
        <v>46100</v>
      </c>
      <c r="H67" s="86" t="s">
        <v>46</v>
      </c>
      <c r="I67" s="25">
        <v>1</v>
      </c>
      <c r="J67" s="25" t="s">
        <v>41</v>
      </c>
      <c r="K67" s="100">
        <f t="shared" si="1"/>
        <v>68225.47</v>
      </c>
      <c r="L67" s="43">
        <v>3788</v>
      </c>
      <c r="M67" s="88">
        <v>46153</v>
      </c>
    </row>
    <row r="68" spans="1:13" x14ac:dyDescent="0.25">
      <c r="A68" s="13" t="s">
        <v>57</v>
      </c>
      <c r="B68" s="14"/>
      <c r="C68" s="44">
        <v>2520</v>
      </c>
      <c r="D68" s="83" t="s">
        <v>58</v>
      </c>
      <c r="E68" s="103" t="s">
        <v>59</v>
      </c>
      <c r="F68" s="104" t="s">
        <v>81</v>
      </c>
      <c r="G68" s="85">
        <v>46100</v>
      </c>
      <c r="H68" s="86" t="s">
        <v>46</v>
      </c>
      <c r="I68" s="25">
        <v>1</v>
      </c>
      <c r="J68" s="25" t="s">
        <v>41</v>
      </c>
      <c r="K68" s="100">
        <f t="shared" si="1"/>
        <v>68225.47</v>
      </c>
      <c r="L68" s="43">
        <v>3789</v>
      </c>
      <c r="M68" s="88">
        <v>46153</v>
      </c>
    </row>
    <row r="69" spans="1:13" x14ac:dyDescent="0.25">
      <c r="A69" s="13" t="s">
        <v>57</v>
      </c>
      <c r="B69" s="14"/>
      <c r="C69" s="44">
        <v>2521</v>
      </c>
      <c r="D69" s="83" t="s">
        <v>58</v>
      </c>
      <c r="E69" s="103" t="s">
        <v>59</v>
      </c>
      <c r="F69" s="104" t="s">
        <v>82</v>
      </c>
      <c r="G69" s="85">
        <v>46100</v>
      </c>
      <c r="H69" s="86" t="s">
        <v>46</v>
      </c>
      <c r="I69" s="25">
        <v>1</v>
      </c>
      <c r="J69" s="25" t="s">
        <v>41</v>
      </c>
      <c r="K69" s="100">
        <f t="shared" si="1"/>
        <v>68225.47</v>
      </c>
      <c r="L69" s="43">
        <v>3790</v>
      </c>
      <c r="M69" s="88">
        <v>46153</v>
      </c>
    </row>
    <row r="70" spans="1:13" x14ac:dyDescent="0.25">
      <c r="A70" s="13" t="s">
        <v>57</v>
      </c>
      <c r="B70" s="14"/>
      <c r="C70" s="44">
        <v>2522</v>
      </c>
      <c r="D70" s="83" t="s">
        <v>58</v>
      </c>
      <c r="E70" s="103" t="s">
        <v>59</v>
      </c>
      <c r="F70" s="104" t="s">
        <v>83</v>
      </c>
      <c r="G70" s="85">
        <v>46100</v>
      </c>
      <c r="H70" s="86" t="s">
        <v>46</v>
      </c>
      <c r="I70" s="25">
        <v>1</v>
      </c>
      <c r="J70" s="25" t="s">
        <v>41</v>
      </c>
      <c r="K70" s="100">
        <f t="shared" si="1"/>
        <v>68225.47</v>
      </c>
      <c r="L70" s="43">
        <v>3791</v>
      </c>
      <c r="M70" s="88">
        <v>46153</v>
      </c>
    </row>
    <row r="71" spans="1:13" x14ac:dyDescent="0.25">
      <c r="A71" s="13" t="s">
        <v>57</v>
      </c>
      <c r="B71" s="14"/>
      <c r="C71" s="44">
        <v>2523</v>
      </c>
      <c r="D71" s="83" t="s">
        <v>58</v>
      </c>
      <c r="E71" s="103" t="s">
        <v>59</v>
      </c>
      <c r="F71" s="104" t="s">
        <v>84</v>
      </c>
      <c r="G71" s="85">
        <v>46100</v>
      </c>
      <c r="H71" s="86" t="s">
        <v>46</v>
      </c>
      <c r="I71" s="25">
        <v>1</v>
      </c>
      <c r="J71" s="25" t="s">
        <v>41</v>
      </c>
      <c r="K71" s="100">
        <f t="shared" si="1"/>
        <v>68225.47</v>
      </c>
      <c r="L71" s="43">
        <v>3792</v>
      </c>
      <c r="M71" s="88">
        <v>46153</v>
      </c>
    </row>
    <row r="72" spans="1:13" x14ac:dyDescent="0.25">
      <c r="A72" s="13" t="s">
        <v>57</v>
      </c>
      <c r="B72" s="14"/>
      <c r="C72" s="44">
        <v>2524</v>
      </c>
      <c r="D72" s="83" t="s">
        <v>58</v>
      </c>
      <c r="E72" s="103" t="s">
        <v>59</v>
      </c>
      <c r="F72" s="104" t="s">
        <v>85</v>
      </c>
      <c r="G72" s="85">
        <v>46100</v>
      </c>
      <c r="H72" s="86" t="s">
        <v>46</v>
      </c>
      <c r="I72" s="25">
        <v>1</v>
      </c>
      <c r="J72" s="25" t="s">
        <v>41</v>
      </c>
      <c r="K72" s="100">
        <f t="shared" si="1"/>
        <v>68225.47</v>
      </c>
      <c r="L72" s="43">
        <v>3793</v>
      </c>
      <c r="M72" s="88">
        <v>46153</v>
      </c>
    </row>
    <row r="73" spans="1:13" x14ac:dyDescent="0.25">
      <c r="A73" s="13" t="s">
        <v>57</v>
      </c>
      <c r="B73" s="14"/>
      <c r="C73" s="44">
        <v>2525</v>
      </c>
      <c r="D73" s="83" t="s">
        <v>58</v>
      </c>
      <c r="E73" s="103" t="s">
        <v>59</v>
      </c>
      <c r="F73" s="104" t="s">
        <v>86</v>
      </c>
      <c r="G73" s="85">
        <v>46100</v>
      </c>
      <c r="H73" s="86" t="s">
        <v>46</v>
      </c>
      <c r="I73" s="25">
        <v>1</v>
      </c>
      <c r="J73" s="25" t="s">
        <v>41</v>
      </c>
      <c r="K73" s="100">
        <f t="shared" si="1"/>
        <v>68225.47</v>
      </c>
      <c r="L73" s="43">
        <v>3794</v>
      </c>
      <c r="M73" s="88">
        <v>46153</v>
      </c>
    </row>
    <row r="74" spans="1:13" x14ac:dyDescent="0.25">
      <c r="A74" s="13" t="s">
        <v>57</v>
      </c>
      <c r="B74" s="14"/>
      <c r="C74" s="44">
        <v>2526</v>
      </c>
      <c r="D74" s="83" t="s">
        <v>58</v>
      </c>
      <c r="E74" s="103" t="s">
        <v>59</v>
      </c>
      <c r="F74" s="104" t="s">
        <v>87</v>
      </c>
      <c r="G74" s="85">
        <v>46100</v>
      </c>
      <c r="H74" s="86" t="s">
        <v>46</v>
      </c>
      <c r="I74" s="25">
        <v>1</v>
      </c>
      <c r="J74" s="25" t="s">
        <v>41</v>
      </c>
      <c r="K74" s="100">
        <f t="shared" si="1"/>
        <v>68225.47</v>
      </c>
      <c r="L74" s="43">
        <v>3795</v>
      </c>
      <c r="M74" s="88">
        <v>46153</v>
      </c>
    </row>
    <row r="75" spans="1:13" x14ac:dyDescent="0.25">
      <c r="A75" s="13" t="s">
        <v>57</v>
      </c>
      <c r="B75" s="14"/>
      <c r="C75" s="44">
        <v>2527</v>
      </c>
      <c r="D75" s="83" t="s">
        <v>58</v>
      </c>
      <c r="E75" s="103" t="s">
        <v>59</v>
      </c>
      <c r="F75" s="104" t="s">
        <v>88</v>
      </c>
      <c r="G75" s="85">
        <v>46100</v>
      </c>
      <c r="H75" s="86" t="s">
        <v>46</v>
      </c>
      <c r="I75" s="25">
        <v>1</v>
      </c>
      <c r="J75" s="25" t="s">
        <v>41</v>
      </c>
      <c r="K75" s="100">
        <f t="shared" si="1"/>
        <v>68225.47</v>
      </c>
      <c r="L75" s="43">
        <v>3796</v>
      </c>
      <c r="M75" s="88">
        <v>46153</v>
      </c>
    </row>
    <row r="76" spans="1:13" x14ac:dyDescent="0.25">
      <c r="A76" s="59" t="s">
        <v>57</v>
      </c>
      <c r="B76" s="105"/>
      <c r="C76" s="106">
        <v>2528</v>
      </c>
      <c r="D76" s="90" t="s">
        <v>58</v>
      </c>
      <c r="E76" s="107" t="s">
        <v>59</v>
      </c>
      <c r="F76" s="108" t="s">
        <v>89</v>
      </c>
      <c r="G76" s="85">
        <v>46100</v>
      </c>
      <c r="H76" s="86" t="s">
        <v>46</v>
      </c>
      <c r="I76" s="25">
        <v>1</v>
      </c>
      <c r="J76" s="25" t="s">
        <v>41</v>
      </c>
      <c r="K76" s="100">
        <f>57818.2+10407.27</f>
        <v>68225.47</v>
      </c>
      <c r="L76" s="43">
        <v>3797</v>
      </c>
      <c r="M76" s="88">
        <v>46153</v>
      </c>
    </row>
    <row r="77" spans="1:13" x14ac:dyDescent="0.25">
      <c r="A77" s="83" t="s">
        <v>90</v>
      </c>
      <c r="B77" s="23"/>
      <c r="C77" s="24">
        <v>2529</v>
      </c>
      <c r="D77" s="83" t="s">
        <v>91</v>
      </c>
      <c r="E77" s="83" t="s">
        <v>92</v>
      </c>
      <c r="F77" s="83" t="s">
        <v>93</v>
      </c>
      <c r="G77" s="85">
        <v>46091</v>
      </c>
      <c r="H77" s="86" t="s">
        <v>46</v>
      </c>
      <c r="I77" s="25">
        <v>1</v>
      </c>
      <c r="J77" s="25" t="s">
        <v>41</v>
      </c>
      <c r="K77" s="100">
        <v>74100</v>
      </c>
      <c r="L77" s="43">
        <v>3798</v>
      </c>
      <c r="M77" s="88">
        <v>46153</v>
      </c>
    </row>
    <row r="78" spans="1:13" x14ac:dyDescent="0.25">
      <c r="A78" s="83" t="s">
        <v>90</v>
      </c>
      <c r="B78" s="23"/>
      <c r="C78" s="106">
        <v>2530</v>
      </c>
      <c r="D78" s="83" t="s">
        <v>91</v>
      </c>
      <c r="E78" s="83" t="s">
        <v>92</v>
      </c>
      <c r="F78" s="83" t="s">
        <v>94</v>
      </c>
      <c r="G78" s="85">
        <v>46091</v>
      </c>
      <c r="H78" s="86" t="s">
        <v>46</v>
      </c>
      <c r="I78" s="25">
        <v>1</v>
      </c>
      <c r="J78" s="25" t="s">
        <v>41</v>
      </c>
      <c r="K78" s="100">
        <v>74100</v>
      </c>
      <c r="L78" s="43">
        <v>3799</v>
      </c>
      <c r="M78" s="88">
        <v>46153</v>
      </c>
    </row>
    <row r="79" spans="1:13" ht="15.75" thickBot="1" x14ac:dyDescent="0.3">
      <c r="A79" s="83" t="s">
        <v>90</v>
      </c>
      <c r="B79" s="23"/>
      <c r="C79" s="24">
        <v>2531</v>
      </c>
      <c r="D79" s="83" t="s">
        <v>91</v>
      </c>
      <c r="E79" s="83" t="s">
        <v>92</v>
      </c>
      <c r="F79" s="83" t="s">
        <v>95</v>
      </c>
      <c r="G79" s="85">
        <v>46091</v>
      </c>
      <c r="H79" s="86" t="s">
        <v>46</v>
      </c>
      <c r="I79" s="63">
        <v>1</v>
      </c>
      <c r="J79" s="63" t="s">
        <v>41</v>
      </c>
      <c r="K79" s="97">
        <v>74100</v>
      </c>
      <c r="L79" s="43">
        <v>3800</v>
      </c>
      <c r="M79" s="88">
        <v>46153</v>
      </c>
    </row>
    <row r="80" spans="1:13" ht="15.75" thickBot="1" x14ac:dyDescent="0.3">
      <c r="A80" s="1"/>
      <c r="D80" s="1"/>
      <c r="E80" s="1"/>
      <c r="F80" s="83"/>
      <c r="H80" s="91"/>
      <c r="I80" s="98" t="s">
        <v>21</v>
      </c>
      <c r="J80" s="99"/>
      <c r="K80" s="109">
        <f>SUM(K39:K79)</f>
        <v>2420348.4299999997</v>
      </c>
      <c r="M80" s="93"/>
    </row>
    <row r="81" spans="1:13" x14ac:dyDescent="0.25">
      <c r="A81" s="29" t="s">
        <v>5</v>
      </c>
      <c r="B81" s="30" t="s">
        <v>6</v>
      </c>
      <c r="C81" s="31" t="s">
        <v>7</v>
      </c>
      <c r="D81" s="32" t="s">
        <v>8</v>
      </c>
      <c r="E81" s="79" t="s">
        <v>9</v>
      </c>
      <c r="F81" s="110" t="s">
        <v>10</v>
      </c>
      <c r="G81" s="81" t="s">
        <v>11</v>
      </c>
      <c r="H81" s="32" t="s">
        <v>12</v>
      </c>
      <c r="I81" s="95" t="s">
        <v>13</v>
      </c>
      <c r="J81" s="95" t="s">
        <v>14</v>
      </c>
      <c r="K81" s="111" t="s">
        <v>15</v>
      </c>
      <c r="L81" s="32" t="s">
        <v>16</v>
      </c>
      <c r="M81" s="112" t="s">
        <v>35</v>
      </c>
    </row>
    <row r="82" spans="1:13" ht="15.75" thickBot="1" x14ac:dyDescent="0.3">
      <c r="A82" s="25" t="s">
        <v>96</v>
      </c>
      <c r="B82" s="25"/>
      <c r="C82" s="24">
        <v>2532</v>
      </c>
      <c r="D82" s="83" t="s">
        <v>97</v>
      </c>
      <c r="E82" s="83" t="s">
        <v>98</v>
      </c>
      <c r="F82" s="83" t="s">
        <v>99</v>
      </c>
      <c r="G82" s="85">
        <v>46091</v>
      </c>
      <c r="H82" s="86" t="s">
        <v>100</v>
      </c>
      <c r="I82" s="63">
        <v>1</v>
      </c>
      <c r="J82" s="63" t="s">
        <v>32</v>
      </c>
      <c r="K82" s="97">
        <v>30099.99</v>
      </c>
      <c r="L82" s="43">
        <v>3801</v>
      </c>
      <c r="M82" s="88">
        <v>46153</v>
      </c>
    </row>
    <row r="83" spans="1:13" ht="15.75" thickBot="1" x14ac:dyDescent="0.3">
      <c r="A83" s="25"/>
      <c r="B83" s="25"/>
      <c r="C83" s="24"/>
      <c r="D83" s="83"/>
      <c r="E83" s="83"/>
      <c r="F83" s="83"/>
      <c r="G83" s="51"/>
      <c r="H83" s="113"/>
      <c r="I83" s="98" t="s">
        <v>101</v>
      </c>
      <c r="J83" s="114"/>
      <c r="K83" s="115">
        <f>+K82</f>
        <v>30099.99</v>
      </c>
      <c r="L83" s="43"/>
      <c r="M83" s="88"/>
    </row>
    <row r="84" spans="1:13" x14ac:dyDescent="0.25">
      <c r="A84" s="29" t="s">
        <v>5</v>
      </c>
      <c r="B84" s="30" t="s">
        <v>6</v>
      </c>
      <c r="C84" s="31" t="s">
        <v>7</v>
      </c>
      <c r="D84" s="32" t="s">
        <v>8</v>
      </c>
      <c r="E84" s="79" t="s">
        <v>9</v>
      </c>
      <c r="F84" s="110" t="s">
        <v>10</v>
      </c>
      <c r="G84" s="81" t="s">
        <v>11</v>
      </c>
      <c r="H84" s="32" t="s">
        <v>12</v>
      </c>
      <c r="I84" s="95" t="s">
        <v>13</v>
      </c>
      <c r="J84" s="95" t="s">
        <v>14</v>
      </c>
      <c r="K84" s="111" t="s">
        <v>15</v>
      </c>
      <c r="L84" s="32" t="s">
        <v>16</v>
      </c>
      <c r="M84" s="112" t="s">
        <v>35</v>
      </c>
    </row>
    <row r="85" spans="1:13" ht="15.75" thickBot="1" x14ac:dyDescent="0.3">
      <c r="A85" s="25" t="s">
        <v>96</v>
      </c>
      <c r="B85" s="25"/>
      <c r="C85" s="24">
        <v>2533</v>
      </c>
      <c r="D85" s="83" t="s">
        <v>97</v>
      </c>
      <c r="E85" s="83" t="s">
        <v>98</v>
      </c>
      <c r="F85" s="83" t="s">
        <v>102</v>
      </c>
      <c r="G85" s="85">
        <v>46091</v>
      </c>
      <c r="H85" s="86" t="s">
        <v>103</v>
      </c>
      <c r="I85" s="25">
        <v>1</v>
      </c>
      <c r="J85" s="63" t="s">
        <v>32</v>
      </c>
      <c r="K85" s="97">
        <v>30099.99</v>
      </c>
      <c r="L85" s="43">
        <v>3802</v>
      </c>
      <c r="M85" s="88">
        <v>46153</v>
      </c>
    </row>
    <row r="86" spans="1:13" ht="15.75" thickBot="1" x14ac:dyDescent="0.3">
      <c r="A86" s="25"/>
      <c r="B86" s="25"/>
      <c r="C86" s="24"/>
      <c r="D86" s="83"/>
      <c r="E86" s="83"/>
      <c r="F86" s="83"/>
      <c r="G86" s="51"/>
      <c r="H86" s="86"/>
      <c r="I86" s="51"/>
      <c r="J86" s="116" t="s">
        <v>101</v>
      </c>
      <c r="K86" s="109">
        <f>+K85</f>
        <v>30099.99</v>
      </c>
      <c r="L86" s="43"/>
      <c r="M86" s="88"/>
    </row>
    <row r="87" spans="1:13" x14ac:dyDescent="0.25">
      <c r="A87" s="29" t="s">
        <v>5</v>
      </c>
      <c r="B87" s="30" t="s">
        <v>6</v>
      </c>
      <c r="C87" s="31" t="s">
        <v>7</v>
      </c>
      <c r="D87" s="32" t="s">
        <v>8</v>
      </c>
      <c r="E87" s="79" t="s">
        <v>9</v>
      </c>
      <c r="F87" s="110" t="s">
        <v>10</v>
      </c>
      <c r="G87" s="81" t="s">
        <v>11</v>
      </c>
      <c r="H87" s="32" t="s">
        <v>12</v>
      </c>
      <c r="I87" s="32" t="s">
        <v>13</v>
      </c>
      <c r="J87" s="95" t="s">
        <v>14</v>
      </c>
      <c r="K87" s="111" t="s">
        <v>15</v>
      </c>
      <c r="L87" s="32" t="s">
        <v>16</v>
      </c>
      <c r="M87" s="112" t="s">
        <v>35</v>
      </c>
    </row>
    <row r="88" spans="1:13" x14ac:dyDescent="0.25">
      <c r="A88" s="25" t="s">
        <v>104</v>
      </c>
      <c r="B88" s="25"/>
      <c r="C88" s="24">
        <v>2534</v>
      </c>
      <c r="D88" s="25" t="s">
        <v>105</v>
      </c>
      <c r="E88" s="24" t="s">
        <v>106</v>
      </c>
      <c r="F88" s="24" t="s">
        <v>107</v>
      </c>
      <c r="G88" s="85">
        <v>46119</v>
      </c>
      <c r="H88" s="25" t="s">
        <v>108</v>
      </c>
      <c r="I88" s="25">
        <v>1</v>
      </c>
      <c r="J88" s="25" t="s">
        <v>109</v>
      </c>
      <c r="K88" s="100">
        <v>19198.599999999999</v>
      </c>
      <c r="L88" s="43">
        <v>3803</v>
      </c>
      <c r="M88" s="88">
        <v>46153</v>
      </c>
    </row>
    <row r="89" spans="1:13" ht="15.75" thickBot="1" x14ac:dyDescent="0.3">
      <c r="A89" s="25" t="s">
        <v>110</v>
      </c>
      <c r="B89" s="25"/>
      <c r="C89" s="24">
        <v>2535</v>
      </c>
      <c r="D89" s="25" t="s">
        <v>111</v>
      </c>
      <c r="E89" s="24" t="s">
        <v>112</v>
      </c>
      <c r="F89" s="24" t="s">
        <v>113</v>
      </c>
      <c r="G89" s="85">
        <v>46119</v>
      </c>
      <c r="H89" s="25" t="s">
        <v>114</v>
      </c>
      <c r="I89" s="63">
        <v>1</v>
      </c>
      <c r="J89" s="63" t="s">
        <v>115</v>
      </c>
      <c r="K89" s="97">
        <v>80771.210000000006</v>
      </c>
      <c r="L89" s="43">
        <v>3804</v>
      </c>
      <c r="M89" s="88">
        <v>46153</v>
      </c>
    </row>
    <row r="90" spans="1:13" ht="15.75" thickBot="1" x14ac:dyDescent="0.3">
      <c r="A90" s="22"/>
      <c r="B90" s="23"/>
      <c r="C90" s="24"/>
      <c r="D90" s="25"/>
      <c r="E90" s="64"/>
      <c r="G90" s="68"/>
      <c r="H90" s="51"/>
      <c r="I90" s="26" t="s">
        <v>21</v>
      </c>
      <c r="J90" s="27"/>
      <c r="K90" s="28">
        <f>SUM(K88:K89)</f>
        <v>99969.81</v>
      </c>
      <c r="L90" s="117"/>
      <c r="M90" s="118"/>
    </row>
    <row r="91" spans="1:13" x14ac:dyDescent="0.25">
      <c r="A91" s="29" t="s">
        <v>5</v>
      </c>
      <c r="B91" s="30" t="s">
        <v>6</v>
      </c>
      <c r="C91" s="31" t="s">
        <v>7</v>
      </c>
      <c r="D91" s="32" t="s">
        <v>8</v>
      </c>
      <c r="E91" s="79" t="s">
        <v>9</v>
      </c>
      <c r="F91" s="110" t="s">
        <v>10</v>
      </c>
      <c r="G91" s="81" t="s">
        <v>11</v>
      </c>
      <c r="H91" s="32" t="s">
        <v>12</v>
      </c>
      <c r="I91" s="95" t="s">
        <v>13</v>
      </c>
      <c r="J91" s="95" t="s">
        <v>14</v>
      </c>
      <c r="K91" s="111" t="s">
        <v>15</v>
      </c>
      <c r="L91" s="32" t="s">
        <v>16</v>
      </c>
      <c r="M91" s="112" t="s">
        <v>35</v>
      </c>
    </row>
    <row r="92" spans="1:13" x14ac:dyDescent="0.25">
      <c r="A92" s="13" t="s">
        <v>116</v>
      </c>
      <c r="B92" s="34"/>
      <c r="C92" s="17">
        <v>2536</v>
      </c>
      <c r="D92" s="16" t="s">
        <v>117</v>
      </c>
      <c r="E92" s="119" t="s">
        <v>118</v>
      </c>
      <c r="F92" s="17" t="s">
        <v>118</v>
      </c>
      <c r="G92" s="120">
        <v>46105</v>
      </c>
      <c r="H92" s="35" t="s">
        <v>119</v>
      </c>
      <c r="I92" s="36">
        <v>1</v>
      </c>
      <c r="J92" s="25" t="s">
        <v>41</v>
      </c>
      <c r="K92" s="37">
        <v>17913.05</v>
      </c>
      <c r="L92" s="16">
        <v>3805</v>
      </c>
      <c r="M92" s="88">
        <v>46153</v>
      </c>
    </row>
    <row r="93" spans="1:13" x14ac:dyDescent="0.25">
      <c r="A93" s="59" t="s">
        <v>120</v>
      </c>
      <c r="B93" s="121"/>
      <c r="C93" s="122">
        <v>2537</v>
      </c>
      <c r="D93" s="35" t="s">
        <v>121</v>
      </c>
      <c r="E93" s="123" t="s">
        <v>122</v>
      </c>
      <c r="F93" s="60" t="s">
        <v>118</v>
      </c>
      <c r="G93" s="124">
        <v>46105</v>
      </c>
      <c r="H93" s="35" t="s">
        <v>119</v>
      </c>
      <c r="I93" s="36">
        <v>1</v>
      </c>
      <c r="J93" s="25" t="s">
        <v>41</v>
      </c>
      <c r="K93" s="41">
        <v>5610.55</v>
      </c>
      <c r="L93" s="125">
        <v>3806</v>
      </c>
      <c r="M93" s="88">
        <v>46153</v>
      </c>
    </row>
    <row r="94" spans="1:13" ht="15.75" thickBot="1" x14ac:dyDescent="0.3">
      <c r="A94" s="25" t="s">
        <v>123</v>
      </c>
      <c r="B94" s="25"/>
      <c r="C94" s="24">
        <v>2538</v>
      </c>
      <c r="D94" s="16" t="s">
        <v>124</v>
      </c>
      <c r="E94" s="17" t="s">
        <v>125</v>
      </c>
      <c r="F94" s="17" t="s">
        <v>118</v>
      </c>
      <c r="G94" s="65">
        <v>46105</v>
      </c>
      <c r="H94" s="16" t="s">
        <v>119</v>
      </c>
      <c r="I94" s="126">
        <v>1</v>
      </c>
      <c r="J94" s="63" t="s">
        <v>41</v>
      </c>
      <c r="K94" s="127">
        <v>116670.33</v>
      </c>
      <c r="L94" s="25">
        <v>3807</v>
      </c>
      <c r="M94" s="88">
        <v>46153</v>
      </c>
    </row>
    <row r="95" spans="1:13" ht="15.75" thickBot="1" x14ac:dyDescent="0.3">
      <c r="A95" s="128"/>
      <c r="B95" s="129"/>
      <c r="C95" s="130"/>
      <c r="D95" s="128"/>
      <c r="E95" s="130"/>
      <c r="F95" s="130"/>
      <c r="G95" s="128"/>
      <c r="H95" s="128"/>
      <c r="I95" s="131" t="s">
        <v>21</v>
      </c>
      <c r="J95" s="132"/>
      <c r="K95" s="28">
        <f>SUM(K92:K94)</f>
        <v>140193.93</v>
      </c>
      <c r="L95" s="128"/>
      <c r="M95" s="129"/>
    </row>
    <row r="96" spans="1:13" ht="15.75" thickBot="1" x14ac:dyDescent="0.3">
      <c r="A96" s="29" t="s">
        <v>5</v>
      </c>
      <c r="B96" s="30" t="s">
        <v>6</v>
      </c>
      <c r="C96" s="10" t="s">
        <v>7</v>
      </c>
      <c r="D96" s="32" t="s">
        <v>8</v>
      </c>
      <c r="E96" s="79" t="s">
        <v>9</v>
      </c>
      <c r="F96" s="80" t="s">
        <v>10</v>
      </c>
      <c r="G96" s="81" t="s">
        <v>11</v>
      </c>
      <c r="H96" s="32" t="s">
        <v>12</v>
      </c>
      <c r="I96" s="32" t="s">
        <v>13</v>
      </c>
      <c r="J96" s="32" t="s">
        <v>14</v>
      </c>
      <c r="K96" s="33" t="s">
        <v>15</v>
      </c>
      <c r="L96" s="32" t="s">
        <v>16</v>
      </c>
      <c r="M96" s="2"/>
    </row>
    <row r="97" spans="1:13" x14ac:dyDescent="0.25">
      <c r="A97" s="25" t="s">
        <v>126</v>
      </c>
      <c r="B97" s="25"/>
      <c r="C97" s="133">
        <v>2539</v>
      </c>
      <c r="D97" s="83" t="s">
        <v>127</v>
      </c>
      <c r="E97" s="83" t="s">
        <v>128</v>
      </c>
      <c r="F97" s="84" t="s">
        <v>129</v>
      </c>
      <c r="G97" s="85">
        <v>46119</v>
      </c>
      <c r="H97" s="86" t="s">
        <v>130</v>
      </c>
      <c r="I97" s="25">
        <v>1</v>
      </c>
      <c r="J97" s="51" t="s">
        <v>131</v>
      </c>
      <c r="K97" s="134">
        <v>2419</v>
      </c>
      <c r="L97" s="25">
        <v>3808</v>
      </c>
      <c r="M97" s="2"/>
    </row>
    <row r="98" spans="1:13" x14ac:dyDescent="0.25">
      <c r="A98" s="25" t="s">
        <v>132</v>
      </c>
      <c r="B98" s="25"/>
      <c r="C98" s="133">
        <v>2540</v>
      </c>
      <c r="D98" s="83" t="s">
        <v>133</v>
      </c>
      <c r="E98" s="83" t="s">
        <v>134</v>
      </c>
      <c r="F98" s="83" t="s">
        <v>135</v>
      </c>
      <c r="G98" s="85">
        <v>46119</v>
      </c>
      <c r="H98" s="86" t="s">
        <v>130</v>
      </c>
      <c r="I98" s="25">
        <v>1</v>
      </c>
      <c r="J98" s="51" t="s">
        <v>136</v>
      </c>
      <c r="K98" s="134">
        <v>12331</v>
      </c>
      <c r="L98" s="25">
        <v>3809</v>
      </c>
      <c r="M98" s="2"/>
    </row>
    <row r="99" spans="1:13" x14ac:dyDescent="0.25">
      <c r="A99" s="25" t="s">
        <v>132</v>
      </c>
      <c r="B99" s="25"/>
      <c r="C99" s="133">
        <v>2541</v>
      </c>
      <c r="D99" s="83" t="s">
        <v>133</v>
      </c>
      <c r="E99" s="83" t="s">
        <v>134</v>
      </c>
      <c r="F99" s="83" t="s">
        <v>135</v>
      </c>
      <c r="G99" s="85">
        <v>46119</v>
      </c>
      <c r="H99" s="86" t="s">
        <v>130</v>
      </c>
      <c r="I99" s="25">
        <v>1</v>
      </c>
      <c r="J99" s="51" t="s">
        <v>136</v>
      </c>
      <c r="K99" s="134">
        <v>12331</v>
      </c>
      <c r="L99" s="25">
        <v>3810</v>
      </c>
      <c r="M99" s="2"/>
    </row>
    <row r="100" spans="1:13" x14ac:dyDescent="0.25">
      <c r="A100" s="25" t="s">
        <v>137</v>
      </c>
      <c r="B100" s="25"/>
      <c r="C100" s="133">
        <v>2542</v>
      </c>
      <c r="D100" s="83" t="s">
        <v>138</v>
      </c>
      <c r="E100" s="83" t="s">
        <v>139</v>
      </c>
      <c r="F100" s="83" t="s">
        <v>140</v>
      </c>
      <c r="G100" s="85">
        <v>46119</v>
      </c>
      <c r="H100" s="86" t="s">
        <v>130</v>
      </c>
      <c r="I100" s="63">
        <v>1</v>
      </c>
      <c r="J100" s="135" t="s">
        <v>136</v>
      </c>
      <c r="K100" s="136">
        <v>5133</v>
      </c>
      <c r="L100" s="25">
        <v>3811</v>
      </c>
      <c r="M100" s="2"/>
    </row>
    <row r="101" spans="1:13" x14ac:dyDescent="0.25">
      <c r="A101" s="25" t="s">
        <v>137</v>
      </c>
      <c r="B101" s="25"/>
      <c r="C101" s="133">
        <v>2543</v>
      </c>
      <c r="D101" s="83" t="s">
        <v>138</v>
      </c>
      <c r="E101" s="83" t="s">
        <v>139</v>
      </c>
      <c r="F101" s="83" t="s">
        <v>140</v>
      </c>
      <c r="G101" s="85">
        <v>46119</v>
      </c>
      <c r="H101" s="86" t="s">
        <v>130</v>
      </c>
      <c r="I101" s="63">
        <v>1</v>
      </c>
      <c r="J101" s="135" t="s">
        <v>136</v>
      </c>
      <c r="K101" s="136">
        <v>5133</v>
      </c>
      <c r="L101" s="63">
        <v>3812</v>
      </c>
      <c r="M101" s="2"/>
    </row>
    <row r="102" spans="1:13" x14ac:dyDescent="0.25">
      <c r="A102" s="25" t="s">
        <v>141</v>
      </c>
      <c r="B102" s="25"/>
      <c r="C102" s="133">
        <v>2544</v>
      </c>
      <c r="D102" s="83" t="s">
        <v>142</v>
      </c>
      <c r="E102" s="83" t="s">
        <v>143</v>
      </c>
      <c r="F102" s="83" t="s">
        <v>144</v>
      </c>
      <c r="G102" s="85">
        <v>46125</v>
      </c>
      <c r="H102" s="86" t="s">
        <v>130</v>
      </c>
      <c r="I102" s="63">
        <v>1</v>
      </c>
      <c r="J102" s="135" t="s">
        <v>145</v>
      </c>
      <c r="K102" s="137">
        <v>24485</v>
      </c>
      <c r="L102" s="25">
        <v>3813</v>
      </c>
      <c r="M102" s="2"/>
    </row>
    <row r="103" spans="1:13" ht="15.75" thickBot="1" x14ac:dyDescent="0.3">
      <c r="A103" s="63" t="s">
        <v>141</v>
      </c>
      <c r="B103" s="63"/>
      <c r="C103" s="74">
        <v>2545</v>
      </c>
      <c r="D103" s="90" t="s">
        <v>142</v>
      </c>
      <c r="E103" s="90" t="s">
        <v>146</v>
      </c>
      <c r="F103" s="90" t="s">
        <v>147</v>
      </c>
      <c r="G103" s="85">
        <v>46125</v>
      </c>
      <c r="H103" s="86" t="s">
        <v>130</v>
      </c>
      <c r="I103" s="63">
        <v>1</v>
      </c>
      <c r="J103" s="135" t="s">
        <v>145</v>
      </c>
      <c r="K103" s="137">
        <v>24485</v>
      </c>
      <c r="L103" s="25">
        <v>3814</v>
      </c>
      <c r="M103" s="2"/>
    </row>
    <row r="104" spans="1:13" ht="15.75" thickBot="1" x14ac:dyDescent="0.3">
      <c r="A104" s="89"/>
      <c r="B104" s="20"/>
      <c r="D104" s="1"/>
      <c r="E104" s="1"/>
      <c r="F104" s="138"/>
      <c r="H104" s="91"/>
      <c r="I104" s="131" t="s">
        <v>42</v>
      </c>
      <c r="J104" s="139"/>
      <c r="K104" s="140">
        <f>SUM(K97:K103)</f>
        <v>86317</v>
      </c>
      <c r="M104" s="2"/>
    </row>
    <row r="105" spans="1:13" x14ac:dyDescent="0.25">
      <c r="A105" s="29" t="s">
        <v>5</v>
      </c>
      <c r="B105" s="30" t="s">
        <v>6</v>
      </c>
      <c r="C105" s="31" t="s">
        <v>7</v>
      </c>
      <c r="D105" s="32" t="s">
        <v>8</v>
      </c>
      <c r="E105" s="79" t="s">
        <v>9</v>
      </c>
      <c r="F105" s="94" t="s">
        <v>10</v>
      </c>
      <c r="G105" s="81" t="s">
        <v>11</v>
      </c>
      <c r="H105" s="32" t="s">
        <v>12</v>
      </c>
      <c r="I105" s="95" t="s">
        <v>13</v>
      </c>
      <c r="J105" s="95" t="s">
        <v>14</v>
      </c>
      <c r="K105" s="111" t="s">
        <v>15</v>
      </c>
      <c r="L105" s="32" t="s">
        <v>16</v>
      </c>
      <c r="M105" s="2"/>
    </row>
    <row r="106" spans="1:13" ht="15.75" thickBot="1" x14ac:dyDescent="0.3">
      <c r="A106" s="25" t="s">
        <v>148</v>
      </c>
      <c r="B106" s="25"/>
      <c r="C106" s="24">
        <v>2546</v>
      </c>
      <c r="D106" s="83" t="s">
        <v>149</v>
      </c>
      <c r="E106" s="83" t="s">
        <v>150</v>
      </c>
      <c r="F106" s="83">
        <v>59311004</v>
      </c>
      <c r="G106" s="65">
        <v>46142</v>
      </c>
      <c r="H106" s="86" t="s">
        <v>151</v>
      </c>
      <c r="I106" s="63">
        <v>1</v>
      </c>
      <c r="J106" s="63" t="s">
        <v>145</v>
      </c>
      <c r="K106" s="136">
        <f>110500+19890</f>
        <v>130390</v>
      </c>
      <c r="L106" s="25">
        <v>3815</v>
      </c>
      <c r="M106" s="2"/>
    </row>
    <row r="107" spans="1:13" ht="15.75" thickBot="1" x14ac:dyDescent="0.3">
      <c r="F107" s="15"/>
      <c r="I107" s="141" t="s">
        <v>42</v>
      </c>
      <c r="J107" s="142"/>
      <c r="K107" s="143">
        <f>+K106</f>
        <v>130390</v>
      </c>
      <c r="M107" s="2"/>
    </row>
    <row r="108" spans="1:13" ht="15.75" thickBot="1" x14ac:dyDescent="0.3">
      <c r="A108" s="8" t="s">
        <v>5</v>
      </c>
      <c r="B108" s="9" t="s">
        <v>6</v>
      </c>
      <c r="C108" s="10" t="s">
        <v>7</v>
      </c>
      <c r="D108" s="32" t="s">
        <v>8</v>
      </c>
      <c r="E108" s="79" t="s">
        <v>9</v>
      </c>
      <c r="F108" s="94" t="s">
        <v>10</v>
      </c>
      <c r="G108" s="81" t="s">
        <v>11</v>
      </c>
      <c r="H108" s="32" t="s">
        <v>12</v>
      </c>
      <c r="I108" s="95" t="s">
        <v>13</v>
      </c>
      <c r="J108" s="95" t="s">
        <v>14</v>
      </c>
      <c r="K108" s="96" t="s">
        <v>15</v>
      </c>
      <c r="L108" s="11" t="s">
        <v>16</v>
      </c>
      <c r="M108" s="2"/>
    </row>
    <row r="109" spans="1:13" ht="15.75" thickBot="1" x14ac:dyDescent="0.3">
      <c r="A109" s="25" t="s">
        <v>126</v>
      </c>
      <c r="B109" s="25"/>
      <c r="C109" s="133">
        <v>2547</v>
      </c>
      <c r="D109" s="83" t="s">
        <v>127</v>
      </c>
      <c r="E109" s="83" t="s">
        <v>128</v>
      </c>
      <c r="F109" s="84" t="s">
        <v>129</v>
      </c>
      <c r="G109" s="85">
        <v>46119</v>
      </c>
      <c r="H109" s="86" t="s">
        <v>152</v>
      </c>
      <c r="I109" s="25">
        <v>1</v>
      </c>
      <c r="J109" s="51" t="s">
        <v>131</v>
      </c>
      <c r="K109" s="134">
        <v>2419</v>
      </c>
      <c r="L109" s="43">
        <v>3816</v>
      </c>
      <c r="M109" s="2"/>
    </row>
    <row r="110" spans="1:13" ht="15.75" thickBot="1" x14ac:dyDescent="0.3">
      <c r="A110" s="1"/>
      <c r="D110" s="1"/>
      <c r="E110" s="1"/>
      <c r="F110" s="83"/>
      <c r="H110" s="91"/>
      <c r="I110" s="98"/>
      <c r="J110" s="114"/>
      <c r="K110" s="140">
        <f>+K109</f>
        <v>2419</v>
      </c>
      <c r="M110" s="2"/>
    </row>
    <row r="111" spans="1:13" x14ac:dyDescent="0.25">
      <c r="A111" s="29" t="s">
        <v>5</v>
      </c>
      <c r="B111" s="30" t="s">
        <v>6</v>
      </c>
      <c r="C111" s="31" t="s">
        <v>7</v>
      </c>
      <c r="D111" s="32" t="s">
        <v>8</v>
      </c>
      <c r="E111" s="79" t="s">
        <v>9</v>
      </c>
      <c r="F111" s="110" t="s">
        <v>10</v>
      </c>
      <c r="G111" s="81" t="s">
        <v>11</v>
      </c>
      <c r="H111" s="32" t="s">
        <v>12</v>
      </c>
      <c r="I111" s="95" t="s">
        <v>13</v>
      </c>
      <c r="J111" s="95" t="s">
        <v>14</v>
      </c>
      <c r="K111" s="111" t="s">
        <v>15</v>
      </c>
      <c r="L111" s="32" t="s">
        <v>16</v>
      </c>
      <c r="M111" s="2"/>
    </row>
    <row r="112" spans="1:13" ht="15.75" thickBot="1" x14ac:dyDescent="0.3">
      <c r="A112" s="25" t="s">
        <v>132</v>
      </c>
      <c r="B112" s="25"/>
      <c r="C112" s="24">
        <v>2548</v>
      </c>
      <c r="D112" s="83" t="s">
        <v>133</v>
      </c>
      <c r="E112" s="83" t="s">
        <v>134</v>
      </c>
      <c r="F112" s="83" t="s">
        <v>135</v>
      </c>
      <c r="G112" s="85">
        <v>46119</v>
      </c>
      <c r="H112" s="86" t="s">
        <v>153</v>
      </c>
      <c r="I112" s="25">
        <v>1</v>
      </c>
      <c r="J112" s="51" t="s">
        <v>136</v>
      </c>
      <c r="K112" s="134">
        <v>12331</v>
      </c>
      <c r="L112" s="43">
        <v>3817</v>
      </c>
      <c r="M112" s="2"/>
    </row>
    <row r="113" spans="1:14" ht="15.75" thickBot="1" x14ac:dyDescent="0.3">
      <c r="A113" s="25"/>
      <c r="B113" s="25"/>
      <c r="C113" s="24"/>
      <c r="D113" s="83"/>
      <c r="E113" s="83"/>
      <c r="F113" s="83"/>
      <c r="G113" s="51"/>
      <c r="H113" s="86"/>
      <c r="I113" s="51"/>
      <c r="J113" s="116" t="s">
        <v>101</v>
      </c>
      <c r="K113" s="92">
        <f>+K112</f>
        <v>12331</v>
      </c>
      <c r="L113" s="43"/>
      <c r="M113" s="2"/>
    </row>
    <row r="114" spans="1:14" x14ac:dyDescent="0.25">
      <c r="A114" s="29" t="s">
        <v>5</v>
      </c>
      <c r="B114" s="30" t="s">
        <v>6</v>
      </c>
      <c r="C114" s="31" t="s">
        <v>7</v>
      </c>
      <c r="D114" s="32" t="s">
        <v>8</v>
      </c>
      <c r="E114" s="79" t="s">
        <v>9</v>
      </c>
      <c r="F114" s="110" t="s">
        <v>10</v>
      </c>
      <c r="G114" s="81" t="s">
        <v>11</v>
      </c>
      <c r="H114" s="32" t="s">
        <v>12</v>
      </c>
      <c r="I114" s="32" t="s">
        <v>13</v>
      </c>
      <c r="J114" s="95" t="s">
        <v>14</v>
      </c>
      <c r="K114" s="111" t="s">
        <v>15</v>
      </c>
      <c r="L114" s="32" t="s">
        <v>16</v>
      </c>
      <c r="M114" s="2"/>
    </row>
    <row r="115" spans="1:14" ht="15.75" thickBot="1" x14ac:dyDescent="0.3">
      <c r="A115" s="25" t="s">
        <v>154</v>
      </c>
      <c r="B115" s="25"/>
      <c r="C115" s="24">
        <v>2549</v>
      </c>
      <c r="D115" s="83" t="s">
        <v>118</v>
      </c>
      <c r="E115" s="83" t="s">
        <v>118</v>
      </c>
      <c r="F115" s="83" t="s">
        <v>118</v>
      </c>
      <c r="G115" s="85">
        <v>46119</v>
      </c>
      <c r="H115" s="86" t="s">
        <v>155</v>
      </c>
      <c r="I115" s="25">
        <v>1</v>
      </c>
      <c r="J115" s="63" t="s">
        <v>156</v>
      </c>
      <c r="K115" s="144">
        <v>44200.3</v>
      </c>
      <c r="L115" s="43">
        <v>3818</v>
      </c>
      <c r="M115" s="2"/>
    </row>
    <row r="116" spans="1:14" ht="15.75" thickBot="1" x14ac:dyDescent="0.3">
      <c r="A116" s="25"/>
      <c r="B116" s="25"/>
      <c r="C116" s="24"/>
      <c r="D116" s="83"/>
      <c r="E116" s="83"/>
      <c r="F116" s="83"/>
      <c r="G116" s="51"/>
      <c r="H116" s="86"/>
      <c r="I116" s="51"/>
      <c r="J116" s="116" t="s">
        <v>101</v>
      </c>
      <c r="K116" s="92">
        <f>+K115</f>
        <v>44200.3</v>
      </c>
      <c r="L116" s="43"/>
      <c r="M116" s="2"/>
    </row>
    <row r="117" spans="1:14" x14ac:dyDescent="0.25">
      <c r="A117" s="29" t="s">
        <v>5</v>
      </c>
      <c r="B117" s="30" t="s">
        <v>6</v>
      </c>
      <c r="C117" s="31" t="s">
        <v>7</v>
      </c>
      <c r="D117" s="32" t="s">
        <v>8</v>
      </c>
      <c r="E117" s="79" t="s">
        <v>9</v>
      </c>
      <c r="F117" s="110" t="s">
        <v>10</v>
      </c>
      <c r="G117" s="81" t="s">
        <v>11</v>
      </c>
      <c r="H117" s="32" t="s">
        <v>12</v>
      </c>
      <c r="I117" s="32" t="s">
        <v>13</v>
      </c>
      <c r="J117" s="95" t="s">
        <v>14</v>
      </c>
      <c r="K117" s="111" t="s">
        <v>15</v>
      </c>
      <c r="L117" s="32" t="s">
        <v>16</v>
      </c>
      <c r="M117" s="2"/>
    </row>
    <row r="118" spans="1:14" ht="15.75" thickBot="1" x14ac:dyDescent="0.3">
      <c r="A118" s="13" t="s">
        <v>157</v>
      </c>
      <c r="B118" s="14"/>
      <c r="C118" s="44">
        <v>2560</v>
      </c>
      <c r="D118" s="83" t="s">
        <v>118</v>
      </c>
      <c r="E118" s="83" t="s">
        <v>118</v>
      </c>
      <c r="F118" s="83" t="s">
        <v>118</v>
      </c>
      <c r="G118" s="85">
        <v>46133</v>
      </c>
      <c r="H118" s="86" t="s">
        <v>158</v>
      </c>
      <c r="I118" s="25">
        <v>1</v>
      </c>
      <c r="J118" s="51" t="s">
        <v>109</v>
      </c>
      <c r="K118" s="134">
        <f>253768.46+1280.87</f>
        <v>255049.33</v>
      </c>
      <c r="L118" s="43">
        <v>3819</v>
      </c>
      <c r="M118" s="2"/>
    </row>
    <row r="119" spans="1:14" ht="15.75" thickBot="1" x14ac:dyDescent="0.3">
      <c r="A119" s="22"/>
      <c r="B119" s="23"/>
      <c r="C119" s="24"/>
      <c r="D119" s="25"/>
      <c r="E119" s="64"/>
      <c r="G119" s="68"/>
      <c r="H119" s="51"/>
      <c r="I119" s="26" t="s">
        <v>21</v>
      </c>
      <c r="J119" s="27"/>
      <c r="K119" s="28">
        <f>SUM(K118:K118)</f>
        <v>255049.33</v>
      </c>
      <c r="L119" s="117"/>
      <c r="M119" s="2"/>
    </row>
    <row r="120" spans="1:14" x14ac:dyDescent="0.25">
      <c r="A120" s="29" t="s">
        <v>5</v>
      </c>
      <c r="B120" s="30" t="s">
        <v>6</v>
      </c>
      <c r="C120" s="31" t="s">
        <v>7</v>
      </c>
      <c r="D120" s="32" t="s">
        <v>8</v>
      </c>
      <c r="E120" s="79" t="s">
        <v>9</v>
      </c>
      <c r="F120" s="94" t="s">
        <v>10</v>
      </c>
      <c r="G120" s="81" t="s">
        <v>11</v>
      </c>
      <c r="H120" s="32" t="s">
        <v>12</v>
      </c>
      <c r="I120" s="95" t="s">
        <v>13</v>
      </c>
      <c r="J120" s="95" t="s">
        <v>14</v>
      </c>
      <c r="K120" s="111" t="s">
        <v>15</v>
      </c>
      <c r="L120" s="32" t="s">
        <v>16</v>
      </c>
      <c r="M120" s="2"/>
    </row>
    <row r="121" spans="1:14" ht="15.75" thickBot="1" x14ac:dyDescent="0.3">
      <c r="A121" s="25" t="s">
        <v>157</v>
      </c>
      <c r="B121" s="25"/>
      <c r="C121" s="24">
        <v>2561</v>
      </c>
      <c r="D121" s="83" t="s">
        <v>118</v>
      </c>
      <c r="E121" s="83" t="s">
        <v>118</v>
      </c>
      <c r="F121" s="83" t="s">
        <v>118</v>
      </c>
      <c r="G121" s="65">
        <v>46133</v>
      </c>
      <c r="H121" s="86" t="s">
        <v>159</v>
      </c>
      <c r="I121" s="25">
        <v>1</v>
      </c>
      <c r="J121" s="25" t="s">
        <v>109</v>
      </c>
      <c r="K121" s="37">
        <v>1673315.3</v>
      </c>
      <c r="L121" s="16">
        <v>3820</v>
      </c>
      <c r="M121" s="2"/>
    </row>
    <row r="122" spans="1:14" ht="15.75" thickBot="1" x14ac:dyDescent="0.3">
      <c r="A122" s="29" t="s">
        <v>5</v>
      </c>
      <c r="B122" s="30" t="s">
        <v>6</v>
      </c>
      <c r="C122" s="10" t="s">
        <v>160</v>
      </c>
      <c r="D122" s="32" t="s">
        <v>8</v>
      </c>
      <c r="E122" s="79" t="s">
        <v>9</v>
      </c>
      <c r="F122" s="80" t="s">
        <v>10</v>
      </c>
      <c r="G122" s="81" t="s">
        <v>11</v>
      </c>
      <c r="H122" s="32" t="s">
        <v>12</v>
      </c>
      <c r="I122" s="32" t="s">
        <v>13</v>
      </c>
      <c r="J122" s="32" t="s">
        <v>14</v>
      </c>
      <c r="K122" s="33" t="s">
        <v>15</v>
      </c>
      <c r="L122" s="32" t="s">
        <v>16</v>
      </c>
      <c r="M122" s="112" t="s">
        <v>35</v>
      </c>
      <c r="N122" s="112" t="s">
        <v>161</v>
      </c>
    </row>
    <row r="123" spans="1:14" s="148" customFormat="1" x14ac:dyDescent="0.25">
      <c r="A123" s="145" t="s">
        <v>162</v>
      </c>
      <c r="B123" s="25"/>
      <c r="C123" s="133">
        <v>2562</v>
      </c>
      <c r="D123" s="83" t="s">
        <v>118</v>
      </c>
      <c r="E123" s="83" t="s">
        <v>118</v>
      </c>
      <c r="F123" s="83" t="s">
        <v>118</v>
      </c>
      <c r="G123" s="85">
        <v>46189</v>
      </c>
      <c r="H123" s="86" t="s">
        <v>163</v>
      </c>
      <c r="I123" s="25">
        <v>1</v>
      </c>
      <c r="J123" s="51" t="s">
        <v>164</v>
      </c>
      <c r="K123" s="146">
        <v>8142</v>
      </c>
      <c r="L123" s="25">
        <v>3821</v>
      </c>
      <c r="M123" s="85">
        <v>46205</v>
      </c>
      <c r="N123" s="147">
        <v>19071</v>
      </c>
    </row>
    <row r="124" spans="1:14" s="148" customFormat="1" x14ac:dyDescent="0.25">
      <c r="A124" s="145" t="s">
        <v>162</v>
      </c>
      <c r="B124" s="25"/>
      <c r="C124" s="133">
        <v>2563</v>
      </c>
      <c r="D124" s="83" t="s">
        <v>118</v>
      </c>
      <c r="E124" s="83" t="s">
        <v>118</v>
      </c>
      <c r="F124" s="83" t="s">
        <v>118</v>
      </c>
      <c r="G124" s="85">
        <v>46189</v>
      </c>
      <c r="H124" s="86" t="s">
        <v>163</v>
      </c>
      <c r="I124" s="25">
        <v>1</v>
      </c>
      <c r="J124" s="51" t="s">
        <v>164</v>
      </c>
      <c r="K124" s="146">
        <v>8142</v>
      </c>
      <c r="L124" s="25">
        <v>3822</v>
      </c>
      <c r="M124" s="85">
        <v>46205</v>
      </c>
      <c r="N124" s="147"/>
    </row>
    <row r="125" spans="1:14" s="148" customFormat="1" x14ac:dyDescent="0.25">
      <c r="A125" s="145" t="s">
        <v>162</v>
      </c>
      <c r="B125" s="25"/>
      <c r="C125" s="133">
        <v>2564</v>
      </c>
      <c r="D125" s="83" t="s">
        <v>118</v>
      </c>
      <c r="E125" s="83" t="s">
        <v>118</v>
      </c>
      <c r="F125" s="83" t="s">
        <v>118</v>
      </c>
      <c r="G125" s="85">
        <v>46189</v>
      </c>
      <c r="H125" s="86" t="s">
        <v>163</v>
      </c>
      <c r="I125" s="25">
        <v>1</v>
      </c>
      <c r="J125" s="51" t="s">
        <v>164</v>
      </c>
      <c r="K125" s="146">
        <v>8142</v>
      </c>
      <c r="L125" s="25">
        <v>3823</v>
      </c>
      <c r="M125" s="85">
        <v>46205</v>
      </c>
      <c r="N125" s="147"/>
    </row>
    <row r="126" spans="1:14" s="148" customFormat="1" ht="15.75" thickBot="1" x14ac:dyDescent="0.3">
      <c r="A126" s="145" t="s">
        <v>162</v>
      </c>
      <c r="B126" s="25"/>
      <c r="C126" s="133">
        <v>2565</v>
      </c>
      <c r="D126" s="83" t="s">
        <v>118</v>
      </c>
      <c r="E126" s="83" t="s">
        <v>118</v>
      </c>
      <c r="F126" s="83" t="s">
        <v>118</v>
      </c>
      <c r="G126" s="85">
        <v>46189</v>
      </c>
      <c r="H126" s="86" t="s">
        <v>163</v>
      </c>
      <c r="I126" s="63">
        <v>1</v>
      </c>
      <c r="J126" s="135" t="s">
        <v>164</v>
      </c>
      <c r="K126" s="149">
        <v>8142</v>
      </c>
      <c r="L126" s="25">
        <v>3824</v>
      </c>
      <c r="M126" s="85">
        <v>46205</v>
      </c>
      <c r="N126" s="147"/>
    </row>
    <row r="127" spans="1:14" s="148" customFormat="1" ht="15.75" thickBot="1" x14ac:dyDescent="0.3">
      <c r="A127" s="150"/>
      <c r="B127" s="151"/>
      <c r="C127" s="152"/>
      <c r="D127" s="153"/>
      <c r="E127" s="153"/>
      <c r="F127" s="153"/>
      <c r="G127" s="154"/>
      <c r="H127" s="155"/>
      <c r="I127" s="156" t="s">
        <v>21</v>
      </c>
      <c r="J127" s="156"/>
      <c r="K127" s="157">
        <f>SUM(K123:K126)</f>
        <v>32568</v>
      </c>
      <c r="L127" s="158"/>
      <c r="M127" s="154"/>
      <c r="N127" s="159"/>
    </row>
    <row r="128" spans="1:14" s="148" customFormat="1" ht="21.75" thickBot="1" x14ac:dyDescent="0.4">
      <c r="A128"/>
      <c r="B128"/>
      <c r="C128" s="74"/>
      <c r="D128" s="20"/>
      <c r="E128" s="74"/>
      <c r="F128" s="160"/>
      <c r="G128" s="20"/>
      <c r="H128" s="20"/>
      <c r="I128" s="161" t="s">
        <v>26</v>
      </c>
      <c r="J128" s="162"/>
      <c r="K128" s="163">
        <f>+K127+K121+K119+K116+K113+K110+K107+K104+K95+K90+K86+K83+K80+K37+K34+K29+K24+K20+K13</f>
        <v>5199747.7299999995</v>
      </c>
      <c r="L128" s="164"/>
      <c r="M128" s="127"/>
    </row>
    <row r="129" spans="3:12" s="148" customFormat="1" ht="21" x14ac:dyDescent="0.35">
      <c r="K129" s="165"/>
    </row>
    <row r="130" spans="3:12" s="148" customFormat="1" x14ac:dyDescent="0.25">
      <c r="K130" s="166"/>
    </row>
    <row r="131" spans="3:12" s="148" customFormat="1" x14ac:dyDescent="0.25"/>
    <row r="132" spans="3:12" s="148" customFormat="1" x14ac:dyDescent="0.25"/>
    <row r="133" spans="3:12" s="148" customFormat="1" x14ac:dyDescent="0.25">
      <c r="G133" s="167" t="s">
        <v>165</v>
      </c>
      <c r="H133" s="167"/>
    </row>
    <row r="134" spans="3:12" s="148" customFormat="1" x14ac:dyDescent="0.25"/>
    <row r="135" spans="3:12" s="148" customFormat="1" x14ac:dyDescent="0.25">
      <c r="C135" s="167" t="s">
        <v>166</v>
      </c>
      <c r="D135" s="167"/>
      <c r="E135" s="167"/>
    </row>
    <row r="136" spans="3:12" s="148" customFormat="1" x14ac:dyDescent="0.25">
      <c r="K136" s="167" t="s">
        <v>167</v>
      </c>
      <c r="L136" s="167"/>
    </row>
    <row r="137" spans="3:12" s="148" customFormat="1" x14ac:dyDescent="0.25"/>
    <row r="138" spans="3:12" s="148" customFormat="1" x14ac:dyDescent="0.25"/>
    <row r="139" spans="3:12" s="148" customFormat="1" x14ac:dyDescent="0.25"/>
    <row r="140" spans="3:12" s="148" customFormat="1" x14ac:dyDescent="0.25"/>
    <row r="141" spans="3:12" s="148" customFormat="1" x14ac:dyDescent="0.25"/>
    <row r="142" spans="3:12" s="148" customFormat="1" x14ac:dyDescent="0.25"/>
    <row r="143" spans="3:12" s="148" customFormat="1" x14ac:dyDescent="0.25"/>
    <row r="144" spans="3:12" s="148" customFormat="1" x14ac:dyDescent="0.25"/>
    <row r="145" s="148" customFormat="1" x14ac:dyDescent="0.25"/>
    <row r="146" s="148" customFormat="1" x14ac:dyDescent="0.25"/>
    <row r="147" s="148" customFormat="1" x14ac:dyDescent="0.25"/>
    <row r="148" s="148" customFormat="1" x14ac:dyDescent="0.25"/>
    <row r="149" s="148" customFormat="1" x14ac:dyDescent="0.25"/>
    <row r="150" s="148" customFormat="1" x14ac:dyDescent="0.25"/>
    <row r="151" s="148" customFormat="1" x14ac:dyDescent="0.25"/>
    <row r="152" s="148" customFormat="1" x14ac:dyDescent="0.25"/>
    <row r="153" s="148" customFormat="1" x14ac:dyDescent="0.25"/>
    <row r="154" s="148" customFormat="1" x14ac:dyDescent="0.25"/>
    <row r="155" s="148" customFormat="1" x14ac:dyDescent="0.25"/>
    <row r="156" s="148" customFormat="1" x14ac:dyDescent="0.25"/>
    <row r="157" s="148" customFormat="1" x14ac:dyDescent="0.25"/>
    <row r="158" s="148" customFormat="1" x14ac:dyDescent="0.25"/>
    <row r="159" s="148" customFormat="1" x14ac:dyDescent="0.25"/>
    <row r="160" s="148" customFormat="1" x14ac:dyDescent="0.25"/>
    <row r="161" s="148" customFormat="1" x14ac:dyDescent="0.25"/>
    <row r="162" s="148" customFormat="1" x14ac:dyDescent="0.25"/>
    <row r="163" s="148" customFormat="1" x14ac:dyDescent="0.25"/>
    <row r="164" s="148" customFormat="1" x14ac:dyDescent="0.25"/>
    <row r="165" s="148" customFormat="1" x14ac:dyDescent="0.25"/>
    <row r="166" s="148" customFormat="1" x14ac:dyDescent="0.25"/>
    <row r="167" s="148" customFormat="1" x14ac:dyDescent="0.25"/>
    <row r="168" s="148" customFormat="1" x14ac:dyDescent="0.25"/>
    <row r="169" s="148" customFormat="1" x14ac:dyDescent="0.25"/>
    <row r="170" s="148" customFormat="1" x14ac:dyDescent="0.25"/>
    <row r="171" s="148" customFormat="1" x14ac:dyDescent="0.25"/>
    <row r="172" s="148" customFormat="1" x14ac:dyDescent="0.25"/>
    <row r="173" s="148" customFormat="1" x14ac:dyDescent="0.25"/>
    <row r="174" s="148" customFormat="1" x14ac:dyDescent="0.25"/>
    <row r="175" s="148" customFormat="1" x14ac:dyDescent="0.25"/>
    <row r="176" s="148" customFormat="1" x14ac:dyDescent="0.25"/>
    <row r="177" s="148" customFormat="1" x14ac:dyDescent="0.25"/>
    <row r="178" s="148" customFormat="1" x14ac:dyDescent="0.25"/>
    <row r="179" s="148" customFormat="1" x14ac:dyDescent="0.25"/>
    <row r="180" s="148" customFormat="1" x14ac:dyDescent="0.25"/>
    <row r="181" s="148" customFormat="1" x14ac:dyDescent="0.25"/>
    <row r="182" s="148" customFormat="1" x14ac:dyDescent="0.25"/>
    <row r="183" s="148" customFormat="1" x14ac:dyDescent="0.25"/>
    <row r="184" s="148" customFormat="1" x14ac:dyDescent="0.25"/>
    <row r="185" s="148" customFormat="1" x14ac:dyDescent="0.25"/>
    <row r="186" s="148" customFormat="1" x14ac:dyDescent="0.25"/>
    <row r="187" s="148" customFormat="1" x14ac:dyDescent="0.25"/>
    <row r="188" s="148" customFormat="1" x14ac:dyDescent="0.25"/>
    <row r="189" s="148" customFormat="1" x14ac:dyDescent="0.25"/>
    <row r="190" s="148" customFormat="1" x14ac:dyDescent="0.25"/>
    <row r="191" s="148" customFormat="1" x14ac:dyDescent="0.25"/>
    <row r="192" s="148" customFormat="1" x14ac:dyDescent="0.25"/>
    <row r="193" spans="1:13" x14ac:dyDescent="0.25">
      <c r="C193"/>
      <c r="D193"/>
      <c r="E193"/>
      <c r="F193"/>
      <c r="G193"/>
      <c r="H193"/>
      <c r="I193"/>
      <c r="L193"/>
    </row>
    <row r="194" spans="1:13" s="159" customFormat="1" x14ac:dyDescent="0.25"/>
    <row r="195" spans="1:13" s="159" customFormat="1" x14ac:dyDescent="0.25"/>
    <row r="196" spans="1:13" s="159" customFormat="1" x14ac:dyDescent="0.25"/>
    <row r="197" spans="1:13" s="159" customFormat="1" x14ac:dyDescent="0.25"/>
    <row r="198" spans="1:13" s="159" customFormat="1" x14ac:dyDescent="0.25">
      <c r="A198" s="20"/>
      <c r="B198"/>
      <c r="C198" s="74"/>
      <c r="D198" s="20"/>
      <c r="E198"/>
      <c r="F198" s="74"/>
      <c r="G198"/>
      <c r="H198" s="20"/>
      <c r="I198"/>
      <c r="J198"/>
      <c r="K198" s="164"/>
      <c r="L198" s="127"/>
      <c r="M198"/>
    </row>
    <row r="199" spans="1:13" s="159" customFormat="1" x14ac:dyDescent="0.25">
      <c r="A199" s="20"/>
      <c r="B199"/>
      <c r="C199" s="74"/>
      <c r="D199" s="20"/>
      <c r="E199"/>
      <c r="F199" s="74"/>
      <c r="G199"/>
      <c r="H199" s="20"/>
      <c r="I199"/>
      <c r="J199"/>
      <c r="K199" s="164"/>
      <c r="L199"/>
      <c r="M199"/>
    </row>
    <row r="200" spans="1:13" s="159" customFormat="1" x14ac:dyDescent="0.25">
      <c r="A200" s="20"/>
      <c r="B200"/>
      <c r="C200" s="74"/>
      <c r="D200" s="20"/>
      <c r="E200"/>
      <c r="F200" s="74"/>
      <c r="G200"/>
      <c r="H200" s="20"/>
      <c r="I200"/>
      <c r="J200"/>
      <c r="K200" s="164">
        <v>2204021.9300000002</v>
      </c>
      <c r="L200"/>
      <c r="M200"/>
    </row>
    <row r="201" spans="1:13" s="159" customFormat="1" x14ac:dyDescent="0.25">
      <c r="A201" s="20"/>
      <c r="B201"/>
      <c r="C201" s="74"/>
      <c r="D201" s="20"/>
      <c r="E201"/>
      <c r="F201" s="74"/>
      <c r="G201"/>
      <c r="H201" s="20"/>
      <c r="I201"/>
      <c r="J201"/>
      <c r="K201" s="164">
        <f>+K128-K200</f>
        <v>2995725.7999999993</v>
      </c>
      <c r="L201"/>
      <c r="M201"/>
    </row>
    <row r="202" spans="1:13" s="159" customFormat="1" x14ac:dyDescent="0.25">
      <c r="A202" s="20"/>
      <c r="B202"/>
      <c r="C202" s="74"/>
      <c r="D202" s="20"/>
      <c r="E202"/>
      <c r="F202" s="74"/>
      <c r="G202"/>
      <c r="H202" s="20"/>
      <c r="I202"/>
      <c r="J202"/>
      <c r="K202" s="164"/>
      <c r="L202"/>
      <c r="M202"/>
    </row>
    <row r="203" spans="1:13" s="159" customFormat="1" x14ac:dyDescent="0.25">
      <c r="A203" s="20"/>
      <c r="B203"/>
      <c r="C203" s="74"/>
      <c r="D203" s="20"/>
      <c r="E203"/>
      <c r="F203" s="74"/>
      <c r="G203"/>
      <c r="H203" s="20"/>
      <c r="I203"/>
      <c r="J203"/>
      <c r="K203" s="164"/>
      <c r="L203"/>
      <c r="M203"/>
    </row>
    <row r="204" spans="1:13" s="148" customFormat="1" x14ac:dyDescent="0.25">
      <c r="A204" s="20"/>
      <c r="B204"/>
      <c r="C204" s="74"/>
      <c r="D204" s="20"/>
      <c r="E204"/>
      <c r="F204" s="74"/>
      <c r="G204"/>
      <c r="H204" s="20"/>
      <c r="I204"/>
      <c r="J204"/>
      <c r="K204"/>
      <c r="L204"/>
      <c r="M204"/>
    </row>
    <row r="205" spans="1:13" x14ac:dyDescent="0.25">
      <c r="A205" s="20"/>
      <c r="E205"/>
      <c r="F205" s="74"/>
      <c r="G205"/>
      <c r="I205"/>
      <c r="K205" s="168"/>
      <c r="L205"/>
    </row>
    <row r="206" spans="1:13" x14ac:dyDescent="0.25">
      <c r="A206" s="20"/>
      <c r="E206"/>
      <c r="F206" s="74"/>
      <c r="G206"/>
      <c r="I206"/>
      <c r="L206"/>
    </row>
    <row r="207" spans="1:13" x14ac:dyDescent="0.25">
      <c r="A207" s="20"/>
      <c r="E207"/>
      <c r="F207" s="74"/>
      <c r="G207"/>
      <c r="I207"/>
      <c r="L207"/>
    </row>
    <row r="208" spans="1:13" x14ac:dyDescent="0.25">
      <c r="A208" s="20"/>
      <c r="E208"/>
      <c r="F208" s="74"/>
      <c r="G208"/>
      <c r="I208"/>
      <c r="L208"/>
    </row>
    <row r="209" spans="1:12" x14ac:dyDescent="0.25">
      <c r="A209" s="20"/>
      <c r="E209"/>
      <c r="F209" s="74"/>
      <c r="G209"/>
      <c r="I209"/>
      <c r="L209"/>
    </row>
    <row r="210" spans="1:12" x14ac:dyDescent="0.25">
      <c r="A210" s="20"/>
      <c r="E210"/>
      <c r="F210" s="74"/>
      <c r="G210"/>
      <c r="I210"/>
      <c r="L210"/>
    </row>
    <row r="211" spans="1:12" x14ac:dyDescent="0.25">
      <c r="A211" s="20"/>
      <c r="E211"/>
      <c r="F211" s="74"/>
      <c r="G211"/>
      <c r="I211"/>
      <c r="L211"/>
    </row>
    <row r="212" spans="1:12" x14ac:dyDescent="0.25">
      <c r="A212" s="20"/>
      <c r="E212"/>
      <c r="F212" s="74"/>
      <c r="G212"/>
      <c r="I212"/>
      <c r="L212"/>
    </row>
    <row r="213" spans="1:12" x14ac:dyDescent="0.25">
      <c r="A213" s="20"/>
      <c r="E213"/>
      <c r="F213" s="74"/>
      <c r="G213"/>
      <c r="I213"/>
      <c r="L213"/>
    </row>
    <row r="214" spans="1:12" x14ac:dyDescent="0.25">
      <c r="A214" s="20"/>
      <c r="E214"/>
      <c r="F214" s="74"/>
      <c r="G214"/>
      <c r="I214"/>
      <c r="L214"/>
    </row>
    <row r="215" spans="1:12" x14ac:dyDescent="0.25">
      <c r="A215" s="20"/>
      <c r="E215"/>
      <c r="F215" s="74"/>
      <c r="G215"/>
      <c r="I215"/>
      <c r="L215"/>
    </row>
    <row r="216" spans="1:12" x14ac:dyDescent="0.25">
      <c r="A216" s="20"/>
      <c r="E216"/>
      <c r="F216" s="74"/>
      <c r="G216"/>
      <c r="I216"/>
      <c r="L216"/>
    </row>
    <row r="217" spans="1:12" x14ac:dyDescent="0.25">
      <c r="A217" s="20"/>
      <c r="E217"/>
      <c r="F217" s="74"/>
      <c r="G217"/>
      <c r="I217"/>
      <c r="L217"/>
    </row>
    <row r="218" spans="1:12" x14ac:dyDescent="0.25">
      <c r="A218" s="20"/>
      <c r="E218"/>
      <c r="F218" s="74"/>
      <c r="G218"/>
      <c r="I218"/>
      <c r="L218"/>
    </row>
    <row r="219" spans="1:12" x14ac:dyDescent="0.25">
      <c r="A219" s="20"/>
      <c r="E219"/>
      <c r="F219" s="74"/>
      <c r="G219"/>
      <c r="I219"/>
      <c r="L219"/>
    </row>
    <row r="220" spans="1:12" x14ac:dyDescent="0.25">
      <c r="F220" s="74"/>
      <c r="L220"/>
    </row>
    <row r="221" spans="1:12" x14ac:dyDescent="0.25">
      <c r="F221" s="74"/>
      <c r="L221"/>
    </row>
    <row r="222" spans="1:12" x14ac:dyDescent="0.25">
      <c r="F222" s="74"/>
      <c r="L222"/>
    </row>
    <row r="223" spans="1:12" x14ac:dyDescent="0.25">
      <c r="F223" s="74"/>
      <c r="L223"/>
    </row>
    <row r="224" spans="1:12" x14ac:dyDescent="0.25">
      <c r="F224" s="74"/>
      <c r="L224"/>
    </row>
    <row r="225" spans="1:12 16371:16371" x14ac:dyDescent="0.25">
      <c r="F225" s="74"/>
      <c r="L225"/>
    </row>
    <row r="226" spans="1:12 16371:16371" x14ac:dyDescent="0.25">
      <c r="F226" s="74"/>
      <c r="L226"/>
    </row>
    <row r="227" spans="1:12 16371:16371" x14ac:dyDescent="0.25">
      <c r="F227" s="74"/>
      <c r="L227"/>
    </row>
    <row r="228" spans="1:12 16371:16371" x14ac:dyDescent="0.25">
      <c r="A228" s="1"/>
      <c r="B228" s="20"/>
      <c r="D228" s="1"/>
      <c r="E228" s="2"/>
      <c r="F228" s="4"/>
      <c r="G228" s="169"/>
      <c r="H228" s="91"/>
      <c r="J228" s="20"/>
      <c r="L228"/>
    </row>
    <row r="229" spans="1:12 16371:16371" x14ac:dyDescent="0.25">
      <c r="A229" s="1"/>
      <c r="B229" s="20"/>
      <c r="D229" s="1"/>
      <c r="E229" s="2"/>
      <c r="F229" s="4"/>
      <c r="G229" s="169"/>
      <c r="H229" s="91"/>
      <c r="J229" s="20"/>
      <c r="L229"/>
    </row>
    <row r="230" spans="1:12 16371:16371" x14ac:dyDescent="0.25">
      <c r="A230" s="1"/>
      <c r="B230" s="20"/>
      <c r="D230" s="1"/>
      <c r="E230" s="2"/>
      <c r="F230" s="4"/>
      <c r="G230" s="169"/>
      <c r="H230" s="91"/>
      <c r="J230" s="20"/>
      <c r="L230"/>
    </row>
    <row r="231" spans="1:12 16371:16371" x14ac:dyDescent="0.25">
      <c r="A231" s="1"/>
      <c r="B231" s="20"/>
      <c r="D231" s="1"/>
      <c r="E231" s="2"/>
      <c r="F231" s="4"/>
      <c r="G231" s="169"/>
      <c r="H231" s="91"/>
      <c r="J231" s="20"/>
      <c r="L231"/>
    </row>
    <row r="232" spans="1:12 16371:16371" x14ac:dyDescent="0.25">
      <c r="A232" s="1"/>
      <c r="B232" s="20"/>
      <c r="D232" s="1"/>
      <c r="E232" s="2"/>
      <c r="F232" s="4"/>
      <c r="G232" s="169"/>
      <c r="H232" s="91"/>
      <c r="J232" s="20"/>
      <c r="L232"/>
    </row>
    <row r="233" spans="1:12 16371:16371" x14ac:dyDescent="0.25">
      <c r="A233" s="1"/>
      <c r="B233" s="20"/>
      <c r="D233" s="1"/>
      <c r="E233" s="2"/>
      <c r="F233" s="4"/>
      <c r="G233" s="169"/>
      <c r="H233" s="91"/>
      <c r="J233" s="20"/>
      <c r="L233"/>
    </row>
    <row r="234" spans="1:12 16371:16371" x14ac:dyDescent="0.25">
      <c r="A234" s="1"/>
      <c r="B234" s="20"/>
      <c r="D234" s="1"/>
      <c r="E234" s="2"/>
      <c r="F234" s="4"/>
      <c r="G234" s="169"/>
      <c r="H234" s="91"/>
      <c r="J234" s="20"/>
      <c r="L234"/>
    </row>
    <row r="235" spans="1:12 16371:16371" x14ac:dyDescent="0.25">
      <c r="A235" s="1"/>
      <c r="B235" s="20"/>
      <c r="D235" s="1"/>
      <c r="E235" s="2"/>
      <c r="F235" s="4"/>
      <c r="G235" s="169"/>
      <c r="H235" s="91"/>
      <c r="J235" s="20"/>
      <c r="L235"/>
    </row>
    <row r="236" spans="1:12 16371:16371" x14ac:dyDescent="0.25">
      <c r="A236" s="1"/>
      <c r="B236" s="20"/>
      <c r="D236" s="1"/>
      <c r="E236" s="2"/>
      <c r="F236" s="4"/>
      <c r="G236" s="169"/>
      <c r="H236" s="91"/>
      <c r="J236" s="20"/>
      <c r="L236"/>
    </row>
    <row r="237" spans="1:12 16371:16371" x14ac:dyDescent="0.25">
      <c r="A237" s="1"/>
      <c r="B237" s="20"/>
      <c r="D237" s="1"/>
      <c r="E237" s="2"/>
      <c r="F237" s="4"/>
      <c r="G237" s="169"/>
      <c r="H237" s="91"/>
      <c r="J237" s="20"/>
      <c r="L237"/>
    </row>
    <row r="238" spans="1:12 16371:16371" x14ac:dyDescent="0.25">
      <c r="A238" s="1"/>
      <c r="B238" s="20"/>
      <c r="D238" s="1"/>
      <c r="E238" s="2"/>
      <c r="F238" s="4"/>
      <c r="G238" s="169"/>
      <c r="H238" s="91"/>
      <c r="J238" s="20"/>
      <c r="L238"/>
      <c r="XEQ238">
        <f>SUM(A238:XEP238)</f>
        <v>0</v>
      </c>
    </row>
    <row r="239" spans="1:12 16371:16371" x14ac:dyDescent="0.25">
      <c r="A239" s="1"/>
      <c r="B239" s="20"/>
      <c r="D239" s="1"/>
      <c r="E239" s="2"/>
      <c r="F239" s="4"/>
      <c r="G239" s="169"/>
      <c r="H239" s="91"/>
      <c r="J239" s="20"/>
      <c r="L239"/>
    </row>
    <row r="240" spans="1:12 16371:16371" x14ac:dyDescent="0.25">
      <c r="A240" s="1"/>
      <c r="B240" s="20"/>
      <c r="D240" s="1"/>
      <c r="E240" s="2"/>
      <c r="F240" s="4"/>
      <c r="G240" s="169"/>
      <c r="H240" s="91"/>
      <c r="J240" s="20"/>
      <c r="L240"/>
    </row>
    <row r="241" spans="1:13" x14ac:dyDescent="0.25">
      <c r="A241" s="1"/>
      <c r="B241" s="20"/>
      <c r="D241" s="1"/>
      <c r="E241" s="2"/>
      <c r="F241" s="4"/>
      <c r="G241" s="169"/>
      <c r="H241" s="91"/>
      <c r="J241" s="20"/>
      <c r="L241"/>
    </row>
    <row r="242" spans="1:13" x14ac:dyDescent="0.25">
      <c r="A242" s="1"/>
      <c r="B242" s="20"/>
      <c r="D242" s="1"/>
      <c r="E242" s="2"/>
      <c r="F242" s="4"/>
      <c r="G242" s="169"/>
      <c r="H242" s="91"/>
      <c r="J242" s="20"/>
      <c r="L242"/>
    </row>
    <row r="243" spans="1:13" x14ac:dyDescent="0.25">
      <c r="A243" s="1"/>
      <c r="B243" s="20"/>
      <c r="D243" s="1"/>
      <c r="E243" s="2"/>
      <c r="F243" s="4"/>
      <c r="G243" s="169"/>
      <c r="H243" s="91"/>
      <c r="J243" s="20"/>
      <c r="L243"/>
    </row>
    <row r="244" spans="1:13" x14ac:dyDescent="0.25">
      <c r="A244" s="1"/>
      <c r="B244" s="20"/>
      <c r="D244" s="1"/>
      <c r="E244" s="2"/>
      <c r="F244" s="4"/>
      <c r="G244" s="169"/>
      <c r="H244" s="91"/>
      <c r="J244" s="20"/>
      <c r="L244"/>
    </row>
    <row r="245" spans="1:13" x14ac:dyDescent="0.25">
      <c r="A245" s="1"/>
      <c r="B245" s="20"/>
      <c r="D245" s="1"/>
      <c r="E245" s="2"/>
      <c r="F245" s="4"/>
      <c r="G245" s="169"/>
      <c r="H245" s="91"/>
      <c r="J245" s="20"/>
    </row>
    <row r="246" spans="1:13" x14ac:dyDescent="0.25">
      <c r="A246" s="1"/>
      <c r="B246" s="20"/>
      <c r="D246" s="1"/>
      <c r="E246" s="2"/>
      <c r="F246" s="4"/>
      <c r="G246" s="169"/>
      <c r="H246" s="91"/>
      <c r="J246" s="20"/>
    </row>
    <row r="247" spans="1:13" x14ac:dyDescent="0.25">
      <c r="A247" s="1"/>
      <c r="B247" s="20"/>
      <c r="D247" s="1"/>
      <c r="E247" s="2"/>
      <c r="F247" s="4"/>
      <c r="G247" s="169"/>
      <c r="H247" s="91"/>
      <c r="J247" s="20"/>
    </row>
    <row r="248" spans="1:13" x14ac:dyDescent="0.25">
      <c r="A248" s="1"/>
      <c r="B248" s="20"/>
      <c r="D248" s="1"/>
      <c r="E248" s="2"/>
      <c r="F248" s="4"/>
      <c r="G248" s="169"/>
      <c r="H248" s="91"/>
      <c r="J248" s="20"/>
    </row>
    <row r="249" spans="1:13" x14ac:dyDescent="0.25">
      <c r="A249" s="1"/>
      <c r="B249" s="20"/>
      <c r="D249" s="1"/>
      <c r="E249" s="2"/>
      <c r="F249" s="4"/>
      <c r="G249" s="169"/>
      <c r="H249" s="91"/>
      <c r="J249" s="20"/>
    </row>
    <row r="250" spans="1:13" x14ac:dyDescent="0.25">
      <c r="A250" s="1"/>
      <c r="B250" s="20"/>
      <c r="D250" s="1"/>
      <c r="E250" s="2"/>
      <c r="F250" s="4"/>
      <c r="G250" s="169"/>
      <c r="H250" s="91"/>
      <c r="J250" s="20"/>
    </row>
    <row r="251" spans="1:13" x14ac:dyDescent="0.25">
      <c r="A251" s="1"/>
      <c r="B251" s="20"/>
      <c r="D251" s="1"/>
      <c r="E251" s="2"/>
      <c r="F251" s="4"/>
      <c r="G251" s="169"/>
      <c r="H251" s="91"/>
      <c r="J251" s="20"/>
    </row>
    <row r="252" spans="1:13" s="148" customFormat="1" x14ac:dyDescent="0.25">
      <c r="A252" s="1"/>
      <c r="B252" s="20"/>
      <c r="C252" s="74"/>
      <c r="D252" s="1"/>
      <c r="E252" s="2"/>
      <c r="F252" s="4"/>
      <c r="G252" s="169"/>
      <c r="H252" s="91"/>
      <c r="I252" s="20"/>
      <c r="J252" s="20"/>
      <c r="K252"/>
      <c r="L252" s="20"/>
      <c r="M252"/>
    </row>
    <row r="253" spans="1:13" s="148" customFormat="1" x14ac:dyDescent="0.25">
      <c r="A253" s="1"/>
      <c r="B253" s="20"/>
      <c r="C253" s="74"/>
      <c r="D253" s="1"/>
      <c r="E253" s="2"/>
      <c r="F253" s="4"/>
      <c r="G253" s="169"/>
      <c r="H253" s="91"/>
      <c r="I253" s="20"/>
      <c r="J253" s="20"/>
      <c r="K253"/>
      <c r="L253" s="20"/>
      <c r="M253"/>
    </row>
    <row r="254" spans="1:13" x14ac:dyDescent="0.25">
      <c r="A254" s="1"/>
      <c r="B254" s="20"/>
      <c r="D254" s="1"/>
      <c r="E254" s="2"/>
      <c r="F254" s="4"/>
      <c r="G254" s="169"/>
      <c r="H254" s="91"/>
      <c r="J254" s="20"/>
    </row>
    <row r="255" spans="1:13" x14ac:dyDescent="0.25">
      <c r="A255" s="1"/>
      <c r="B255" s="20"/>
      <c r="D255" s="1"/>
      <c r="E255" s="2"/>
      <c r="F255" s="4"/>
      <c r="G255" s="169"/>
      <c r="H255" s="91"/>
      <c r="J255" s="20"/>
    </row>
    <row r="256" spans="1:13" x14ac:dyDescent="0.25">
      <c r="A256" s="1"/>
      <c r="B256" s="20"/>
      <c r="D256" s="1"/>
      <c r="E256" s="2"/>
      <c r="F256" s="4"/>
      <c r="G256" s="169"/>
      <c r="H256" s="91"/>
      <c r="J256" s="20"/>
    </row>
    <row r="257" spans="1:10" x14ac:dyDescent="0.25">
      <c r="A257" s="1"/>
      <c r="B257" s="20"/>
      <c r="D257" s="1"/>
      <c r="E257" s="2"/>
      <c r="F257" s="4"/>
      <c r="G257" s="169"/>
      <c r="H257" s="91"/>
      <c r="J257" s="20"/>
    </row>
    <row r="258" spans="1:10" x14ac:dyDescent="0.25">
      <c r="F258" s="15"/>
    </row>
  </sheetData>
  <mergeCells count="27">
    <mergeCell ref="G133:H133"/>
    <mergeCell ref="C135:E135"/>
    <mergeCell ref="K136:L136"/>
    <mergeCell ref="I107:J107"/>
    <mergeCell ref="I110:J110"/>
    <mergeCell ref="I119:J119"/>
    <mergeCell ref="N123:N126"/>
    <mergeCell ref="I127:J127"/>
    <mergeCell ref="I128:J128"/>
    <mergeCell ref="I37:J37"/>
    <mergeCell ref="I80:J80"/>
    <mergeCell ref="I83:J83"/>
    <mergeCell ref="I90:J90"/>
    <mergeCell ref="I95:J95"/>
    <mergeCell ref="I104:J104"/>
    <mergeCell ref="I20:J20"/>
    <mergeCell ref="I24:J24"/>
    <mergeCell ref="I25:J25"/>
    <mergeCell ref="I29:J29"/>
    <mergeCell ref="B31:E31"/>
    <mergeCell ref="I34:J34"/>
    <mergeCell ref="A3:M3"/>
    <mergeCell ref="A4:M4"/>
    <mergeCell ref="A5:M5"/>
    <mergeCell ref="A6:M6"/>
    <mergeCell ref="A7:M7"/>
    <mergeCell ref="I13:J13"/>
  </mergeCells>
  <pageMargins left="0.25" right="0.25" top="0.75" bottom="0.75" header="0.3" footer="0.3"/>
  <pageSetup paperSize="5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PRIMER 6 DEL 2026  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Narda Gil</dc:creator>
  <cp:lastModifiedBy>Narda Gil</cp:lastModifiedBy>
  <dcterms:created xsi:type="dcterms:W3CDTF">2026-07-09T14:13:31Z</dcterms:created>
  <dcterms:modified xsi:type="dcterms:W3CDTF">2026-07-09T14:13:55Z</dcterms:modified>
</cp:coreProperties>
</file>