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ndocal.sharepoint.com/sites/Presupuesto/Documentos compartidos/Presupuesto/2026/2026/2026/PARA ENVIAR A CASILDA/"/>
    </mc:Choice>
  </mc:AlternateContent>
  <xr:revisionPtr revIDLastSave="590" documentId="11_C55EBE3B21A7F049E9B8BDFDC2B52B9E0DDD5975" xr6:coauthVersionLast="47" xr6:coauthVersionMax="47" xr10:uidLastSave="{5DFAFB68-D11A-48D9-B781-58796195FF1E}"/>
  <bookViews>
    <workbookView xWindow="0" yWindow="720" windowWidth="28800" windowHeight="15480" xr2:uid="{00000000-000D-0000-FFFF-FFFF00000000}"/>
  </bookViews>
  <sheets>
    <sheet name="EJECUCION PRESUPUESTARIA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9" l="1"/>
  <c r="F15" i="9"/>
  <c r="C51" i="9"/>
  <c r="C35" i="9"/>
  <c r="C25" i="9"/>
  <c r="C15" i="9"/>
  <c r="C9" i="9"/>
  <c r="D25" i="9"/>
  <c r="F66" i="9"/>
  <c r="E35" i="9"/>
  <c r="P36" i="9"/>
  <c r="N35" i="9"/>
  <c r="N51" i="9"/>
  <c r="C73" i="9" l="1"/>
  <c r="C84" i="9" s="1"/>
  <c r="D43" i="9"/>
  <c r="E43" i="9"/>
  <c r="F43" i="9"/>
  <c r="G43" i="9"/>
  <c r="H43" i="9"/>
  <c r="I43" i="9"/>
  <c r="J43" i="9"/>
  <c r="K43" i="9"/>
  <c r="L43" i="9"/>
  <c r="M43" i="9"/>
  <c r="N43" i="9"/>
  <c r="O43" i="9"/>
  <c r="C43" i="9"/>
  <c r="B43" i="9"/>
  <c r="H51" i="9"/>
  <c r="I35" i="9" l="1"/>
  <c r="B61" i="9" l="1"/>
  <c r="C61" i="9"/>
  <c r="P10" i="9" l="1"/>
  <c r="M15" i="9" l="1"/>
  <c r="K25" i="9"/>
  <c r="B15" i="9" l="1"/>
  <c r="P20" i="9" l="1"/>
  <c r="B9" i="9"/>
  <c r="B25" i="9"/>
  <c r="G15" i="9" l="1"/>
  <c r="G9" i="9"/>
  <c r="E78" i="9"/>
  <c r="F78" i="9"/>
  <c r="G78" i="9"/>
  <c r="H78" i="9"/>
  <c r="I78" i="9"/>
  <c r="J78" i="9"/>
  <c r="K78" i="9"/>
  <c r="L78" i="9"/>
  <c r="M78" i="9"/>
  <c r="N78" i="9"/>
  <c r="O78" i="9"/>
  <c r="E75" i="9"/>
  <c r="F75" i="9"/>
  <c r="G75" i="9"/>
  <c r="H75" i="9"/>
  <c r="I75" i="9"/>
  <c r="J75" i="9"/>
  <c r="K75" i="9"/>
  <c r="L75" i="9"/>
  <c r="M75" i="9"/>
  <c r="N75" i="9"/>
  <c r="O75" i="9"/>
  <c r="E69" i="9"/>
  <c r="F69" i="9"/>
  <c r="G69" i="9"/>
  <c r="H69" i="9"/>
  <c r="I69" i="9"/>
  <c r="J69" i="9"/>
  <c r="K69" i="9"/>
  <c r="L69" i="9"/>
  <c r="M69" i="9"/>
  <c r="N69" i="9"/>
  <c r="O69" i="9"/>
  <c r="E66" i="9"/>
  <c r="G66" i="9"/>
  <c r="H66" i="9"/>
  <c r="I66" i="9"/>
  <c r="J66" i="9"/>
  <c r="K66" i="9"/>
  <c r="L66" i="9"/>
  <c r="M66" i="9"/>
  <c r="N66" i="9"/>
  <c r="O66" i="9"/>
  <c r="E61" i="9"/>
  <c r="F61" i="9"/>
  <c r="G61" i="9"/>
  <c r="H61" i="9"/>
  <c r="I61" i="9"/>
  <c r="J61" i="9"/>
  <c r="K61" i="9"/>
  <c r="L61" i="9"/>
  <c r="M61" i="9"/>
  <c r="N61" i="9"/>
  <c r="O61" i="9"/>
  <c r="E51" i="9"/>
  <c r="F51" i="9"/>
  <c r="G51" i="9"/>
  <c r="I51" i="9"/>
  <c r="J51" i="9"/>
  <c r="K51" i="9"/>
  <c r="L51" i="9"/>
  <c r="M51" i="9"/>
  <c r="O51" i="9"/>
  <c r="G35" i="9"/>
  <c r="H35" i="9"/>
  <c r="J35" i="9"/>
  <c r="K35" i="9"/>
  <c r="L35" i="9"/>
  <c r="M35" i="9"/>
  <c r="O35" i="9"/>
  <c r="E25" i="9"/>
  <c r="F25" i="9"/>
  <c r="G25" i="9"/>
  <c r="H25" i="9"/>
  <c r="I25" i="9"/>
  <c r="J25" i="9"/>
  <c r="L25" i="9"/>
  <c r="M25" i="9"/>
  <c r="N25" i="9"/>
  <c r="O25" i="9"/>
  <c r="D35" i="9"/>
  <c r="E15" i="9"/>
  <c r="I15" i="9"/>
  <c r="J15" i="9"/>
  <c r="K15" i="9"/>
  <c r="L15" i="9"/>
  <c r="N15" i="9"/>
  <c r="O15" i="9"/>
  <c r="F9" i="9"/>
  <c r="H9" i="9"/>
  <c r="I9" i="9"/>
  <c r="J9" i="9"/>
  <c r="K9" i="9"/>
  <c r="L9" i="9"/>
  <c r="M9" i="9"/>
  <c r="N9" i="9"/>
  <c r="O9" i="9"/>
  <c r="E9" i="9"/>
  <c r="P11" i="9"/>
  <c r="P12" i="9"/>
  <c r="P13" i="9"/>
  <c r="P14" i="9"/>
  <c r="P16" i="9"/>
  <c r="P17" i="9"/>
  <c r="P18" i="9"/>
  <c r="P19" i="9"/>
  <c r="P21" i="9"/>
  <c r="P22" i="9"/>
  <c r="P23" i="9"/>
  <c r="P24" i="9"/>
  <c r="P26" i="9"/>
  <c r="P27" i="9"/>
  <c r="P28" i="9"/>
  <c r="P29" i="9"/>
  <c r="P30" i="9"/>
  <c r="P31" i="9"/>
  <c r="P32" i="9"/>
  <c r="P33" i="9"/>
  <c r="P34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2" i="9"/>
  <c r="P53" i="9"/>
  <c r="P54" i="9"/>
  <c r="P55" i="9"/>
  <c r="P56" i="9"/>
  <c r="P57" i="9"/>
  <c r="P58" i="9"/>
  <c r="P59" i="9"/>
  <c r="P60" i="9"/>
  <c r="P62" i="9"/>
  <c r="P63" i="9"/>
  <c r="P64" i="9"/>
  <c r="P65" i="9"/>
  <c r="P67" i="9"/>
  <c r="P68" i="9"/>
  <c r="P70" i="9"/>
  <c r="P71" i="9"/>
  <c r="P72" i="9"/>
  <c r="P74" i="9"/>
  <c r="P76" i="9"/>
  <c r="P77" i="9"/>
  <c r="P79" i="9"/>
  <c r="P80" i="9"/>
  <c r="P81" i="9"/>
  <c r="P82" i="9"/>
  <c r="D78" i="9"/>
  <c r="D75" i="9"/>
  <c r="D51" i="9"/>
  <c r="D15" i="9"/>
  <c r="D9" i="9"/>
  <c r="D69" i="9"/>
  <c r="D66" i="9"/>
  <c r="D61" i="9"/>
  <c r="N73" i="9" l="1"/>
  <c r="N84" i="9" s="1"/>
  <c r="E73" i="9"/>
  <c r="P9" i="9"/>
  <c r="O83" i="9"/>
  <c r="K83" i="9"/>
  <c r="G83" i="9"/>
  <c r="P35" i="9"/>
  <c r="P15" i="9"/>
  <c r="M83" i="9"/>
  <c r="I83" i="9"/>
  <c r="E83" i="9"/>
  <c r="P66" i="9"/>
  <c r="D83" i="9"/>
  <c r="K73" i="9"/>
  <c r="N83" i="9"/>
  <c r="J83" i="9"/>
  <c r="F83" i="9"/>
  <c r="J73" i="9"/>
  <c r="O73" i="9"/>
  <c r="L73" i="9"/>
  <c r="H73" i="9"/>
  <c r="M73" i="9"/>
  <c r="I73" i="9"/>
  <c r="L83" i="9"/>
  <c r="H83" i="9"/>
  <c r="G73" i="9"/>
  <c r="P69" i="9"/>
  <c r="F73" i="9"/>
  <c r="P25" i="9"/>
  <c r="P78" i="9"/>
  <c r="P75" i="9"/>
  <c r="P61" i="9"/>
  <c r="P51" i="9"/>
  <c r="P43" i="9"/>
  <c r="D73" i="9"/>
  <c r="C78" i="9"/>
  <c r="C83" i="9" s="1"/>
  <c r="B78" i="9"/>
  <c r="B83" i="9" s="1"/>
  <c r="C69" i="9"/>
  <c r="B69" i="9"/>
  <c r="B66" i="9"/>
  <c r="B51" i="9"/>
  <c r="B35" i="9"/>
  <c r="B73" i="9" l="1"/>
  <c r="B84" i="9" s="1"/>
  <c r="O84" i="9"/>
  <c r="G84" i="9"/>
  <c r="I84" i="9"/>
  <c r="M84" i="9"/>
  <c r="J84" i="9"/>
  <c r="K84" i="9"/>
  <c r="E84" i="9"/>
  <c r="H84" i="9"/>
  <c r="P83" i="9"/>
  <c r="F84" i="9"/>
  <c r="L84" i="9"/>
  <c r="D84" i="9"/>
  <c r="P73" i="9"/>
  <c r="P84" i="9" l="1"/>
</calcChain>
</file>

<file path=xl/sharedStrings.xml><?xml version="1.0" encoding="utf-8"?>
<sst xmlns="http://schemas.openxmlformats.org/spreadsheetml/2006/main" count="114" uniqueCount="114">
  <si>
    <t>MINISTERIO DE INDUSTRIA COMERCIO Y MIPYMES</t>
  </si>
  <si>
    <t xml:space="preserve">INSTITUTO DOMINICANO PARA LA CALIDAD </t>
  </si>
  <si>
    <t xml:space="preserve">Ejecución de Gastos y Aplicaciones Financieras </t>
  </si>
  <si>
    <t>En RD$</t>
  </si>
  <si>
    <t>DEVENGADO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</si>
  <si>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</si>
  <si>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</si>
  <si>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</si>
  <si>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</si>
  <si>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</si>
  <si>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</si>
  <si>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</si>
  <si>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</si>
  <si>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</si>
  <si>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</si>
  <si>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</si>
  <si>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</si>
  <si>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</si>
  <si>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</si>
  <si>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</si>
  <si>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</si>
  <si>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</si>
  <si>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</si>
  <si>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</si>
  <si>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</si>
  <si>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</si>
  <si>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</si>
  <si>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</si>
  <si>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</si>
  <si>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</si>
  <si>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</si>
  <si>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</si>
  <si>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</si>
  <si>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</si>
  <si>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</si>
  <si>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</si>
  <si>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</si>
  <si>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</si>
  <si>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</si>
  <si>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</si>
  <si>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</si>
  <si>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</si>
  <si>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</si>
  <si>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</si>
  <si>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</si>
  <si>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</si>
  <si>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</si>
  <si>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</si>
  <si>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</si>
  <si>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</si>
  <si>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</si>
  <si>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</si>
  <si>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</si>
  <si>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</si>
  <si>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</si>
  <si>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</si>
  <si>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</si>
  <si>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</si>
  <si>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</si>
  <si>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</si>
  <si>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</si>
  <si>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</si>
  <si>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</si>
  <si>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</si>
  <si>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</si>
  <si>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</si>
  <si>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</si>
  <si>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</si>
  <si>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</si>
  <si>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</si>
  <si>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</si>
  <si>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</si>
  <si>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</si>
  <si>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</si>
  <si>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</si>
  <si>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</si>
  <si>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</si>
  <si>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</si>
  <si>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</si>
  <si>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</si>
  <si>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</si>
  <si>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</si>
  <si>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</si>
  <si>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</si>
  <si>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</si>
  <si>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</si>
  <si>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</si>
  <si>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</si>
  <si>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</si>
  <si>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</si>
  <si>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</si>
  <si>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</si>
  <si>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</si>
  <si>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</si>
  <si>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</si>
  <si>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</si>
  <si>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</si>
  <si>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</si>
  <si>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</si>
  <si>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</si>
  <si>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</si>
  <si>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Preparado por:</t>
  </si>
  <si>
    <t xml:space="preserve">Revisado por: </t>
  </si>
  <si>
    <t>4. Fecha de imputación: último día del mes analizado</t>
  </si>
  <si>
    <t xml:space="preserve">Maria Ogando </t>
  </si>
  <si>
    <t>5.Fuente  Reporte del -SIGEF</t>
  </si>
  <si>
    <t>Presupuesto Vigente</t>
  </si>
  <si>
    <t>Elaine Grullat</t>
  </si>
  <si>
    <t>Enc. Interina Dpto. Presupuesto</t>
  </si>
  <si>
    <t>Directora interina Direccion Financiera</t>
  </si>
  <si>
    <t>Año 2026</t>
  </si>
  <si>
    <t>6. Fecha de registro: desde el 01 de enero del 2026</t>
  </si>
  <si>
    <t>8.-El aumento corresponde a RD$85,219,407.61 de saldo de años 2025</t>
  </si>
  <si>
    <t>7. Fecha de imputación: hasta el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</si>
</sst>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164" fontId="1" fillId="0" borderId="0" xfId="1" applyFont="1" applyBorder="1" applyAlignment="1">
      <alignment vertical="center" wrapText="1"/>
    </xf>
    <xf numFmtId="164" fontId="1" fillId="0" borderId="0" xfId="0" applyNumberFormat="1" applyFon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164" fontId="0" fillId="5" borderId="0" xfId="0" applyNumberFormat="1" applyFill="1"/>
    <xf numFmtId="164" fontId="1" fillId="3" borderId="0" xfId="0" applyNumberFormat="1" applyFont="1" applyFill="1" applyAlignment="1">
      <alignment horizontal="left" wrapText="1"/>
    </xf>
    <xf numFmtId="164" fontId="1" fillId="3" borderId="0" xfId="0" applyNumberFormat="1" applyFont="1" applyFill="1" applyAlignment="1">
      <alignment horizontal="right" wrapText="1"/>
    </xf>
    <xf numFmtId="164" fontId="1" fillId="4" borderId="0" xfId="0" applyNumberFormat="1" applyFont="1" applyFill="1"/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 indent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595312</xdr:colOff>
      <xdr:row>1</xdr:row>
      <xdr:rowOff>150811</xdr:rowOff>
    </xdr:from>
    <xdr:to>
      <xdr:col>15</xdr:col>
      <xdr:colOff>808037</xdr:colOff>
      <xdr:row>3</xdr:row>
      <xdr:rowOff>203994</xdr:rowOff>
    </xdr:to>
    <xdr:pic>
      <xdr:nvPicPr>
        <xdr:cNvPr id="2" name="Imagen 1" descr="C:\Users\brodriguez\Desktop\COMUNICACIO DEL INDOCAL\Logo Indo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07125" y="388936"/>
          <a:ext cx="1034256" cy="541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1476374</xdr:colOff>
      <xdr:row>0</xdr:row>
      <xdr:rowOff>133350</xdr:rowOff>
    </xdr:from>
    <xdr:to>
      <xdr:col>0</xdr:col>
      <xdr:colOff>2324099</xdr:colOff>
      <xdr:row>5</xdr:row>
      <xdr:rowOff>9525</xdr:rowOff>
    </xdr:to>
    <xdr:pic>
      <xdr:nvPicPr>
        <xdr:cNvPr id="3" name="Picture 2" descr="https://micm.gob.do/images/headers/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374" y="133350"/>
          <a:ext cx="847725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topLeftCell="A58" zoomScale="83" zoomScaleNormal="83" zoomScaleSheetLayoutView="40" workbookViewId="0">
      <selection activeCell="H56" sqref="H56"/>
    </sheetView>
  </sheetViews>
  <sheetFormatPr baseColWidth="10" defaultColWidth="9.140625" defaultRowHeight="15" x14ac:dyDescent="0.25"/>
  <cols>
    <col min="1" max="1" width="66.42578125" customWidth="1"/>
    <col min="2" max="2" width="16.28515625" customWidth="1"/>
    <col min="3" max="3" width="15.7109375" customWidth="1"/>
    <col min="4" max="4" width="15" customWidth="1"/>
    <col min="5" max="5" width="15.7109375" customWidth="1"/>
    <col min="6" max="6" width="14.85546875" customWidth="1"/>
    <col min="7" max="7" width="15.28515625" customWidth="1"/>
    <col min="8" max="8" width="16.28515625" customWidth="1"/>
    <col min="9" max="9" width="14.85546875" customWidth="1"/>
    <col min="10" max="10" width="15" customWidth="1"/>
    <col min="11" max="11" width="15.42578125" customWidth="1"/>
    <col min="12" max="12" width="14.85546875" customWidth="1"/>
    <col min="13" max="13" width="15.28515625" customWidth="1"/>
    <col min="14" max="14" width="15.140625" customWidth="1"/>
    <col min="15" max="15" width="15.42578125" customWidth="1"/>
    <col min="16" max="16" width="15.7109375" customWidth="1"/>
  </cols>
  <sheetData>
    <row r="1" spans="1:16" ht="18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8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 x14ac:dyDescent="0.25">
      <c r="A3" s="37" t="s">
        <v>110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8" customHeight="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4.25" customHeight="1" thickBot="1" x14ac:dyDescent="0.3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8" customHeight="1" thickBot="1" x14ac:dyDescent="0.3">
      <c r="D6" s="33" t="s">
        <v>4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  <row r="7" spans="1:16" ht="30.75" customHeight="1" thickBot="1" x14ac:dyDescent="0.3">
      <c r="A7" s="10" t="s">
        <v>5</v>
      </c>
      <c r="B7" s="2" t="s">
        <v>6</v>
      </c>
      <c r="C7" s="3" t="s">
        <v>106</v>
      </c>
      <c r="D7" s="3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  <c r="O7" s="2" t="s">
        <v>18</v>
      </c>
      <c r="P7" s="3" t="s">
        <v>19</v>
      </c>
    </row>
    <row r="8" spans="1:16" x14ac:dyDescent="0.25">
      <c r="A8" s="4" t="s">
        <v>20</v>
      </c>
      <c r="B8" s="5"/>
      <c r="C8" s="5"/>
      <c r="D8" s="1"/>
    </row>
    <row r="9" spans="1:16" x14ac:dyDescent="0.25">
      <c r="A9" s="4" t="s">
        <v>21</v>
      </c>
      <c r="B9" s="16">
        <f>SUM(B10:B14)</f>
        <v>326369343</v>
      </c>
      <c r="C9" s="16">
        <f>SUM(C10:C14)</f>
        <v>330349343</v>
      </c>
      <c r="D9" s="17">
        <f>+D10+D11+D12+D13+D14</f>
        <v>20903627.729999997</v>
      </c>
      <c r="E9" s="17">
        <f>+E10+E11+E12+E13+E14</f>
        <v>20744164.470000003</v>
      </c>
      <c r="F9" s="17">
        <f t="shared" ref="F9:O9" si="0">+F10+F11+F12+F13+F14</f>
        <v>21169004.77</v>
      </c>
      <c r="G9" s="17">
        <f>+G10+G11+G12+G13+G14</f>
        <v>21536484.940000001</v>
      </c>
      <c r="H9" s="17">
        <f t="shared" si="0"/>
        <v>35390155.549999997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>+D9+E9+F9+G9+H9+I9+J9+K9+L9+M9+N9+O9</f>
        <v>119743437.45999999</v>
      </c>
    </row>
    <row r="10" spans="1:16" x14ac:dyDescent="0.25">
      <c r="A10" s="6" t="s">
        <v>22</v>
      </c>
      <c r="B10" s="18">
        <v>228218039</v>
      </c>
      <c r="C10" s="18">
        <v>232158039</v>
      </c>
      <c r="D10" s="15">
        <v>17315462.329999998</v>
      </c>
      <c r="E10" s="18">
        <v>17090262.710000001</v>
      </c>
      <c r="F10" s="15">
        <v>17496863.359999999</v>
      </c>
      <c r="G10" s="15">
        <v>17933586</v>
      </c>
      <c r="H10" s="15">
        <v>17078462.329999998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f>+D10+E10+F10+G10+H10+I10+J10+K10+L10+M10+N10+O10</f>
        <v>86914636.730000004</v>
      </c>
    </row>
    <row r="11" spans="1:16" x14ac:dyDescent="0.25">
      <c r="A11" s="6" t="s">
        <v>23</v>
      </c>
      <c r="B11" s="18">
        <v>64399000</v>
      </c>
      <c r="C11" s="18">
        <v>64439000</v>
      </c>
      <c r="D11" s="15">
        <v>944000</v>
      </c>
      <c r="E11" s="15">
        <v>1003996.32</v>
      </c>
      <c r="F11" s="15">
        <v>1032387.39</v>
      </c>
      <c r="G11" s="15">
        <v>983000</v>
      </c>
      <c r="H11" s="15">
        <v>15664847.960000001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ref="P11:P73" si="1">+D11+E11+F11+G11+H11+I11+J11+K11+L11+M11+N11+O11</f>
        <v>19628231.670000002</v>
      </c>
    </row>
    <row r="12" spans="1:16" ht="18" customHeight="1" x14ac:dyDescent="0.25">
      <c r="A12" s="6" t="s">
        <v>24</v>
      </c>
      <c r="B12" s="18">
        <v>432000</v>
      </c>
      <c r="C12" s="18">
        <v>432000</v>
      </c>
      <c r="D12" s="15">
        <v>0</v>
      </c>
      <c r="E12" s="15">
        <v>35297.620000000003</v>
      </c>
      <c r="F12" s="15">
        <v>35453.93</v>
      </c>
      <c r="G12" s="15">
        <v>34011.96</v>
      </c>
      <c r="H12" s="15">
        <v>35608.92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si="1"/>
        <v>140372.43</v>
      </c>
    </row>
    <row r="13" spans="1:16" ht="17.25" customHeight="1" x14ac:dyDescent="0.25">
      <c r="A13" s="6" t="s">
        <v>25</v>
      </c>
      <c r="B13" s="18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si="1"/>
        <v>0</v>
      </c>
    </row>
    <row r="14" spans="1:16" x14ac:dyDescent="0.25">
      <c r="A14" s="6" t="s">
        <v>26</v>
      </c>
      <c r="B14" s="18">
        <v>33320304</v>
      </c>
      <c r="C14" s="18">
        <v>33320304</v>
      </c>
      <c r="D14" s="15">
        <v>2644165.4</v>
      </c>
      <c r="E14" s="15">
        <v>2614607.8199999998</v>
      </c>
      <c r="F14" s="15">
        <v>2604300.09</v>
      </c>
      <c r="G14" s="15">
        <v>2585886.98</v>
      </c>
      <c r="H14" s="15">
        <v>2611236.34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1"/>
        <v>13060196.629999999</v>
      </c>
    </row>
    <row r="15" spans="1:16" x14ac:dyDescent="0.25">
      <c r="A15" s="4" t="s">
        <v>27</v>
      </c>
      <c r="B15" s="19">
        <f>SUM(B16:B24)</f>
        <v>75606343</v>
      </c>
      <c r="C15" s="19">
        <f>SUM(C16:C24)</f>
        <v>116142683.61</v>
      </c>
      <c r="D15" s="17">
        <f>+D16+D17+D18+D19+D20+D21+D22+D23+D24</f>
        <v>6100682.5099999988</v>
      </c>
      <c r="E15" s="17">
        <f t="shared" ref="E15:O15" si="2">+E16+E17+E18+E19+E20+E21+E22+E23+E24</f>
        <v>9169217.1099999994</v>
      </c>
      <c r="F15" s="32">
        <f>+F16+F17+F18+F19+F20+F21+F22+F23+F24</f>
        <v>5956292.5600000005</v>
      </c>
      <c r="G15" s="17">
        <f t="shared" si="2"/>
        <v>10482466.460000001</v>
      </c>
      <c r="H15" s="17">
        <f t="shared" si="2"/>
        <v>6256056.5900000008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>+D15+E15+F15+G15+H15+I15+J15+K15+L15+M15+N15+O15</f>
        <v>37964715.230000004</v>
      </c>
    </row>
    <row r="16" spans="1:16" x14ac:dyDescent="0.25">
      <c r="A16" s="6" t="s">
        <v>28</v>
      </c>
      <c r="B16" s="18">
        <v>12186953</v>
      </c>
      <c r="C16" s="18">
        <v>14946760.460000001</v>
      </c>
      <c r="D16" s="15">
        <v>806525.22</v>
      </c>
      <c r="E16" s="15">
        <v>806141.73</v>
      </c>
      <c r="F16" s="15">
        <v>908524.11</v>
      </c>
      <c r="G16" s="15">
        <v>844724.49</v>
      </c>
      <c r="H16" s="15">
        <v>1627331.36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f t="shared" si="1"/>
        <v>4993246.91</v>
      </c>
    </row>
    <row r="17" spans="1:16" x14ac:dyDescent="0.25">
      <c r="A17" s="6" t="s">
        <v>29</v>
      </c>
      <c r="B17" s="18">
        <v>3434000</v>
      </c>
      <c r="C17" s="18">
        <v>6134000</v>
      </c>
      <c r="D17" s="15">
        <v>0</v>
      </c>
      <c r="E17" s="15">
        <v>0</v>
      </c>
      <c r="F17" s="15">
        <v>295200</v>
      </c>
      <c r="G17" s="15">
        <v>0</v>
      </c>
      <c r="H17" s="15">
        <v>718030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1"/>
        <v>1013230</v>
      </c>
    </row>
    <row r="18" spans="1:16" x14ac:dyDescent="0.25">
      <c r="A18" s="6" t="s">
        <v>30</v>
      </c>
      <c r="B18" s="18">
        <v>6400011</v>
      </c>
      <c r="C18" s="18">
        <v>11097011</v>
      </c>
      <c r="D18" s="15">
        <v>74843.5</v>
      </c>
      <c r="E18" s="15">
        <v>588693.06999999995</v>
      </c>
      <c r="F18" s="15">
        <v>444442.29</v>
      </c>
      <c r="G18" s="15">
        <v>1617350.09</v>
      </c>
      <c r="H18" s="15">
        <v>904908.42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1"/>
        <v>3630237.37</v>
      </c>
    </row>
    <row r="19" spans="1:16" x14ac:dyDescent="0.25">
      <c r="A19" s="6" t="s">
        <v>31</v>
      </c>
      <c r="B19" s="18">
        <v>101000</v>
      </c>
      <c r="C19" s="18">
        <v>101000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1"/>
        <v>0</v>
      </c>
    </row>
    <row r="20" spans="1:16" x14ac:dyDescent="0.25">
      <c r="A20" s="6" t="s">
        <v>32</v>
      </c>
      <c r="B20" s="18">
        <v>12428177</v>
      </c>
      <c r="C20" s="18">
        <v>18387857</v>
      </c>
      <c r="D20" s="15">
        <v>158400</v>
      </c>
      <c r="E20" s="15">
        <v>4565590.1500000004</v>
      </c>
      <c r="F20" s="15">
        <v>1038029.39</v>
      </c>
      <c r="G20" s="15">
        <v>3185358.65</v>
      </c>
      <c r="H20" s="15">
        <v>550806.39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>+D20+E20+F20+G20+H20+I20+J20+K20+L20+M20+N20+O20</f>
        <v>9498184.5800000001</v>
      </c>
    </row>
    <row r="21" spans="1:16" x14ac:dyDescent="0.25">
      <c r="A21" s="6" t="s">
        <v>33</v>
      </c>
      <c r="B21" s="18">
        <v>15950000</v>
      </c>
      <c r="C21" s="18">
        <v>19384942.68</v>
      </c>
      <c r="D21" s="15">
        <v>4550067.43</v>
      </c>
      <c r="E21" s="15">
        <v>1046789.8</v>
      </c>
      <c r="F21" s="15">
        <v>1016978.83</v>
      </c>
      <c r="G21" s="15">
        <v>1032744.04</v>
      </c>
      <c r="H21" s="15">
        <v>1019686.51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1"/>
        <v>8666266.6099999994</v>
      </c>
    </row>
    <row r="22" spans="1:16" ht="30" x14ac:dyDescent="0.25">
      <c r="A22" s="6" t="s">
        <v>34</v>
      </c>
      <c r="B22" s="18">
        <v>4829989</v>
      </c>
      <c r="C22" s="18">
        <v>8760474</v>
      </c>
      <c r="D22" s="15">
        <v>67859.05</v>
      </c>
      <c r="E22" s="15">
        <v>102066.62</v>
      </c>
      <c r="F22" s="15">
        <v>188966.44</v>
      </c>
      <c r="G22" s="15">
        <v>894080.99</v>
      </c>
      <c r="H22" s="15">
        <v>102305.2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1"/>
        <v>1355278.3</v>
      </c>
    </row>
    <row r="23" spans="1:16" ht="14.25" customHeight="1" x14ac:dyDescent="0.25">
      <c r="A23" s="6" t="s">
        <v>35</v>
      </c>
      <c r="B23" s="18">
        <v>17776213</v>
      </c>
      <c r="C23" s="18">
        <v>28570638.469999999</v>
      </c>
      <c r="D23" s="15">
        <v>309590</v>
      </c>
      <c r="E23" s="15">
        <v>1913379.74</v>
      </c>
      <c r="F23" s="15">
        <v>2064151.5</v>
      </c>
      <c r="G23" s="15">
        <v>1960367.9</v>
      </c>
      <c r="H23" s="15">
        <v>446466.51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6693955.6500000004</v>
      </c>
    </row>
    <row r="24" spans="1:16" ht="14.25" customHeight="1" x14ac:dyDescent="0.25">
      <c r="A24" s="6" t="s">
        <v>36</v>
      </c>
      <c r="B24" s="18">
        <v>2500000</v>
      </c>
      <c r="C24" s="18">
        <v>8760000</v>
      </c>
      <c r="D24" s="15">
        <v>133397.31</v>
      </c>
      <c r="E24" s="15">
        <v>146556</v>
      </c>
      <c r="F24" s="15">
        <v>0</v>
      </c>
      <c r="G24" s="15">
        <v>947840.3</v>
      </c>
      <c r="H24" s="15">
        <v>886522.2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2114315.81</v>
      </c>
    </row>
    <row r="25" spans="1:16" x14ac:dyDescent="0.25">
      <c r="A25" s="4" t="s">
        <v>37</v>
      </c>
      <c r="B25" s="19">
        <f>SUM(B26:B34)</f>
        <v>28436000</v>
      </c>
      <c r="C25" s="19">
        <f>SUM(C26:C34)</f>
        <v>45833486</v>
      </c>
      <c r="D25" s="17">
        <f>+D26+D27+D28+D29+D30+D31+D32+D33+D34</f>
        <v>20328.099999999999</v>
      </c>
      <c r="E25" s="17">
        <f t="shared" ref="E25:O25" si="3">+E26+E27+E28+E29+E30+E31+E32+E33+E34</f>
        <v>249988.78</v>
      </c>
      <c r="F25" s="17">
        <f t="shared" si="3"/>
        <v>593243.16</v>
      </c>
      <c r="G25" s="17">
        <f t="shared" si="3"/>
        <v>875865.56</v>
      </c>
      <c r="H25" s="17">
        <f t="shared" si="3"/>
        <v>2663977.4200000004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1"/>
        <v>4403403.0200000005</v>
      </c>
    </row>
    <row r="26" spans="1:16" x14ac:dyDescent="0.25">
      <c r="A26" s="6" t="s">
        <v>38</v>
      </c>
      <c r="B26" s="18">
        <v>650000</v>
      </c>
      <c r="C26" s="18">
        <v>3150000</v>
      </c>
      <c r="D26" s="15">
        <v>20328.099999999999</v>
      </c>
      <c r="E26" s="15">
        <v>25503.1</v>
      </c>
      <c r="F26" s="15">
        <v>162617.42000000001</v>
      </c>
      <c r="G26" s="15">
        <v>219456.85</v>
      </c>
      <c r="H26" s="15">
        <v>57650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1"/>
        <v>485555.47</v>
      </c>
    </row>
    <row r="27" spans="1:16" x14ac:dyDescent="0.25">
      <c r="A27" s="6" t="s">
        <v>39</v>
      </c>
      <c r="B27" s="18">
        <v>1450000</v>
      </c>
      <c r="C27" s="18">
        <v>1450000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1"/>
        <v>0</v>
      </c>
    </row>
    <row r="28" spans="1:16" x14ac:dyDescent="0.25">
      <c r="A28" s="6" t="s">
        <v>40</v>
      </c>
      <c r="B28" s="18">
        <v>4430000</v>
      </c>
      <c r="C28" s="18">
        <v>4967000</v>
      </c>
      <c r="D28" s="15">
        <v>0</v>
      </c>
      <c r="E28" s="15">
        <v>134953.18</v>
      </c>
      <c r="F28" s="15">
        <v>48675</v>
      </c>
      <c r="G28" s="15">
        <v>24337.5</v>
      </c>
      <c r="H28" s="15">
        <v>116505.22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1"/>
        <v>324470.90000000002</v>
      </c>
    </row>
    <row r="29" spans="1:16" x14ac:dyDescent="0.25">
      <c r="A29" s="6" t="s">
        <v>41</v>
      </c>
      <c r="B29" s="18">
        <v>100000</v>
      </c>
      <c r="C29" s="18">
        <v>100000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/>
      <c r="P29" s="15">
        <f t="shared" si="1"/>
        <v>0</v>
      </c>
    </row>
    <row r="30" spans="1:16" x14ac:dyDescent="0.25">
      <c r="A30" s="6" t="s">
        <v>42</v>
      </c>
      <c r="B30" s="18">
        <v>860000</v>
      </c>
      <c r="C30" s="18">
        <v>1360000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1"/>
        <v>0</v>
      </c>
    </row>
    <row r="31" spans="1:16" x14ac:dyDescent="0.25">
      <c r="A31" s="6" t="s">
        <v>43</v>
      </c>
      <c r="B31" s="18">
        <v>420000</v>
      </c>
      <c r="C31" s="18">
        <v>630000</v>
      </c>
      <c r="D31" s="15">
        <v>0</v>
      </c>
      <c r="E31" s="15">
        <v>0</v>
      </c>
      <c r="F31" s="15">
        <v>0</v>
      </c>
      <c r="G31" s="15">
        <v>122597.28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1"/>
        <v>122597.28</v>
      </c>
    </row>
    <row r="32" spans="1:16" ht="29.25" customHeight="1" x14ac:dyDescent="0.25">
      <c r="A32" s="27" t="s">
        <v>44</v>
      </c>
      <c r="B32" s="26">
        <v>11211000</v>
      </c>
      <c r="C32" s="26">
        <v>11586000</v>
      </c>
      <c r="D32" s="15">
        <v>0</v>
      </c>
      <c r="E32" s="15">
        <v>0</v>
      </c>
      <c r="F32" s="15">
        <v>0</v>
      </c>
      <c r="G32" s="15">
        <v>4797.8999999999996</v>
      </c>
      <c r="H32" s="15">
        <v>2101089.5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 t="shared" si="1"/>
        <v>2105887.4</v>
      </c>
    </row>
    <row r="33" spans="1:16" ht="31.5" customHeight="1" x14ac:dyDescent="0.25">
      <c r="A33" s="6" t="s">
        <v>45</v>
      </c>
      <c r="B33" s="18">
        <v>0</v>
      </c>
      <c r="C33" s="18">
        <v>0</v>
      </c>
      <c r="D33" s="15">
        <v>0</v>
      </c>
      <c r="E33" s="15">
        <v>0</v>
      </c>
      <c r="F33" s="15">
        <v>0</v>
      </c>
      <c r="G33" s="15">
        <v>0</v>
      </c>
      <c r="H33" s="15"/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1"/>
        <v>0</v>
      </c>
    </row>
    <row r="34" spans="1:16" x14ac:dyDescent="0.25">
      <c r="A34" s="6" t="s">
        <v>46</v>
      </c>
      <c r="B34" s="18">
        <v>9315000</v>
      </c>
      <c r="C34" s="18">
        <v>22590486</v>
      </c>
      <c r="D34" s="15">
        <v>0</v>
      </c>
      <c r="E34" s="15">
        <v>89532.5</v>
      </c>
      <c r="F34" s="15">
        <v>381950.74</v>
      </c>
      <c r="G34" s="15">
        <v>504676.03</v>
      </c>
      <c r="H34" s="15">
        <v>388732.7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 t="shared" si="1"/>
        <v>1364891.97</v>
      </c>
    </row>
    <row r="35" spans="1:16" ht="15.75" customHeight="1" x14ac:dyDescent="0.25">
      <c r="A35" s="4" t="s">
        <v>47</v>
      </c>
      <c r="B35" s="19">
        <f>SUM(B36:B42)</f>
        <v>3180000</v>
      </c>
      <c r="C35" s="19">
        <f>SUM(C36:C42)</f>
        <v>3180000</v>
      </c>
      <c r="D35" s="17">
        <f>+D36+D37+D38+D39+D40+D41+D42</f>
        <v>0</v>
      </c>
      <c r="E35" s="17">
        <f>+E36+E37+E38+E39+E40+E41+E42</f>
        <v>164745.65</v>
      </c>
      <c r="F35" s="17">
        <v>0</v>
      </c>
      <c r="G35" s="15">
        <f t="shared" ref="G35:O35" si="4">+G36+G37+G38+G39+G40+G41+G42</f>
        <v>0</v>
      </c>
      <c r="H35" s="17">
        <f t="shared" si="4"/>
        <v>94418.89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>+D35+E35+F35+G35+H35+I35+J35+K35+L35+M35+N35+O35</f>
        <v>259164.53999999998</v>
      </c>
    </row>
    <row r="36" spans="1:16" x14ac:dyDescent="0.25">
      <c r="A36" s="6" t="s">
        <v>48</v>
      </c>
      <c r="B36" s="18">
        <v>224000</v>
      </c>
      <c r="C36" s="15">
        <v>424000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>+D36+E36+F36+G36+H36+I36+J36+K36+L36+M36+N36+O36</f>
        <v>0</v>
      </c>
    </row>
    <row r="37" spans="1:16" ht="30" x14ac:dyDescent="0.25">
      <c r="A37" s="6" t="s">
        <v>49</v>
      </c>
      <c r="B37" s="18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1"/>
        <v>0</v>
      </c>
    </row>
    <row r="38" spans="1:16" ht="30" x14ac:dyDescent="0.25">
      <c r="A38" s="6" t="s">
        <v>50</v>
      </c>
      <c r="B38" s="18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1"/>
        <v>0</v>
      </c>
    </row>
    <row r="39" spans="1:16" ht="30" x14ac:dyDescent="0.25">
      <c r="A39" s="6" t="s">
        <v>51</v>
      </c>
      <c r="B39" s="18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1"/>
        <v>0</v>
      </c>
    </row>
    <row r="40" spans="1:16" ht="30" x14ac:dyDescent="0.25">
      <c r="A40" s="6" t="s">
        <v>52</v>
      </c>
      <c r="B40" s="18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f t="shared" si="1"/>
        <v>0</v>
      </c>
    </row>
    <row r="41" spans="1:16" x14ac:dyDescent="0.25">
      <c r="A41" s="6" t="s">
        <v>53</v>
      </c>
      <c r="B41" s="18">
        <v>2956000</v>
      </c>
      <c r="C41" s="15">
        <v>2756000</v>
      </c>
      <c r="D41" s="15">
        <v>0</v>
      </c>
      <c r="E41" s="15">
        <v>164745.65</v>
      </c>
      <c r="F41" s="15"/>
      <c r="G41" s="15">
        <v>0</v>
      </c>
      <c r="H41" s="15">
        <v>94418.89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1"/>
        <v>259164.53999999998</v>
      </c>
    </row>
    <row r="42" spans="1:16" ht="30" x14ac:dyDescent="0.25">
      <c r="A42" s="6" t="s">
        <v>54</v>
      </c>
      <c r="B42" s="18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/>
      <c r="L42" s="15">
        <v>0</v>
      </c>
      <c r="M42" s="15"/>
      <c r="N42" s="15">
        <v>0</v>
      </c>
      <c r="O42" s="15">
        <v>0</v>
      </c>
      <c r="P42" s="15">
        <f t="shared" si="1"/>
        <v>0</v>
      </c>
    </row>
    <row r="43" spans="1:16" x14ac:dyDescent="0.25">
      <c r="A43" s="4" t="s">
        <v>55</v>
      </c>
      <c r="B43" s="18">
        <f>+B44+B45+B46+B47+B48+B49+B50</f>
        <v>0</v>
      </c>
      <c r="C43" s="18">
        <f>+C44+C45+C46+C47+C48+C49+C50</f>
        <v>0</v>
      </c>
      <c r="D43" s="18">
        <f t="shared" ref="D43:O43" si="5">+D44+D45+D46+D47+D48+D49+D50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  <c r="O43" s="18">
        <f t="shared" si="5"/>
        <v>0</v>
      </c>
      <c r="P43" s="15">
        <f t="shared" si="1"/>
        <v>0</v>
      </c>
    </row>
    <row r="44" spans="1:16" x14ac:dyDescent="0.25">
      <c r="A44" s="6" t="s">
        <v>56</v>
      </c>
      <c r="B44" s="18">
        <v>0</v>
      </c>
      <c r="C44" s="15"/>
      <c r="D44" s="15">
        <v>0</v>
      </c>
      <c r="E44" s="15">
        <v>0</v>
      </c>
      <c r="F44" s="15">
        <v>0</v>
      </c>
      <c r="G44" s="15"/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f t="shared" si="1"/>
        <v>0</v>
      </c>
    </row>
    <row r="45" spans="1:16" ht="30" x14ac:dyDescent="0.25">
      <c r="A45" s="6" t="s">
        <v>57</v>
      </c>
      <c r="B45" s="18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si="1"/>
        <v>0</v>
      </c>
    </row>
    <row r="46" spans="1:16" ht="30" x14ac:dyDescent="0.25">
      <c r="A46" s="6" t="s">
        <v>58</v>
      </c>
      <c r="B46" s="18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 t="shared" si="1"/>
        <v>0</v>
      </c>
    </row>
    <row r="47" spans="1:16" ht="30" x14ac:dyDescent="0.25">
      <c r="A47" s="6" t="s">
        <v>59</v>
      </c>
      <c r="B47" s="18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"/>
        <v>0</v>
      </c>
    </row>
    <row r="48" spans="1:16" ht="30" x14ac:dyDescent="0.25">
      <c r="A48" s="6" t="s">
        <v>60</v>
      </c>
      <c r="B48" s="18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"/>
        <v>0</v>
      </c>
    </row>
    <row r="49" spans="1:16" x14ac:dyDescent="0.25">
      <c r="A49" s="6" t="s">
        <v>61</v>
      </c>
      <c r="B49" s="18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"/>
        <v>0</v>
      </c>
    </row>
    <row r="50" spans="1:16" ht="30" x14ac:dyDescent="0.25">
      <c r="A50" s="6" t="s">
        <v>62</v>
      </c>
      <c r="B50" s="18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"/>
        <v>0</v>
      </c>
    </row>
    <row r="51" spans="1:16" x14ac:dyDescent="0.25">
      <c r="A51" s="4" t="s">
        <v>63</v>
      </c>
      <c r="B51" s="19">
        <f>SUM(B52:B60)</f>
        <v>13500000</v>
      </c>
      <c r="C51" s="19">
        <f>SUM(C52:C60)</f>
        <v>36805581</v>
      </c>
      <c r="D51" s="15">
        <f>+D52+D53+D54+D55+D56+D57+D58+D59+D60</f>
        <v>0</v>
      </c>
      <c r="E51" s="17">
        <f t="shared" ref="E51:O51" si="6">+E52+E53+E54+E55+E56+E57+E58+E59+E60</f>
        <v>92863.05</v>
      </c>
      <c r="F51" s="17">
        <f t="shared" si="6"/>
        <v>98958.98</v>
      </c>
      <c r="G51" s="17">
        <f t="shared" si="6"/>
        <v>2771335.77</v>
      </c>
      <c r="H51" s="17">
        <f t="shared" si="6"/>
        <v>2204021.9299999997</v>
      </c>
      <c r="I51" s="17">
        <f t="shared" si="6"/>
        <v>0</v>
      </c>
      <c r="J51" s="17">
        <f t="shared" si="6"/>
        <v>0</v>
      </c>
      <c r="K51" s="17">
        <f t="shared" si="6"/>
        <v>0</v>
      </c>
      <c r="L51" s="17">
        <f t="shared" si="6"/>
        <v>0</v>
      </c>
      <c r="M51" s="17">
        <f t="shared" si="6"/>
        <v>0</v>
      </c>
      <c r="N51" s="17">
        <f>+N52+N53+N54+N55+N56+N57+N58+N59+N60</f>
        <v>0</v>
      </c>
      <c r="O51" s="17">
        <f t="shared" si="6"/>
        <v>0</v>
      </c>
      <c r="P51" s="17">
        <f t="shared" si="1"/>
        <v>5167179.7299999995</v>
      </c>
    </row>
    <row r="52" spans="1:16" x14ac:dyDescent="0.25">
      <c r="A52" s="6" t="s">
        <v>64</v>
      </c>
      <c r="B52" s="18">
        <v>4190000</v>
      </c>
      <c r="C52" s="18">
        <v>7419000</v>
      </c>
      <c r="D52" s="15">
        <v>0</v>
      </c>
      <c r="E52" s="15">
        <v>92863.05</v>
      </c>
      <c r="F52" s="15">
        <v>0</v>
      </c>
      <c r="G52" s="15">
        <v>2649054.89</v>
      </c>
      <c r="H52" s="15">
        <v>145267.29999999999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"/>
        <v>2887185.2399999998</v>
      </c>
    </row>
    <row r="53" spans="1:16" ht="16.5" customHeight="1" x14ac:dyDescent="0.25">
      <c r="A53" s="6" t="s">
        <v>65</v>
      </c>
      <c r="B53" s="18">
        <v>0</v>
      </c>
      <c r="C53" s="18">
        <v>110000</v>
      </c>
      <c r="D53" s="15">
        <v>0</v>
      </c>
      <c r="E53" s="15">
        <v>0</v>
      </c>
      <c r="F53" s="15">
        <v>0</v>
      </c>
      <c r="G53" s="15">
        <v>0</v>
      </c>
      <c r="H53" s="15">
        <v>130390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"/>
        <v>130390</v>
      </c>
    </row>
    <row r="54" spans="1:16" ht="15" customHeight="1" x14ac:dyDescent="0.25">
      <c r="A54" s="6" t="s">
        <v>66</v>
      </c>
      <c r="B54" s="18">
        <v>10000</v>
      </c>
      <c r="C54" s="18">
        <v>2668216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"/>
        <v>0</v>
      </c>
    </row>
    <row r="55" spans="1:16" x14ac:dyDescent="0.25">
      <c r="A55" s="6" t="s">
        <v>67</v>
      </c>
      <c r="B55" s="18">
        <v>5000000</v>
      </c>
      <c r="C55" s="18">
        <v>5500000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"/>
        <v>0</v>
      </c>
    </row>
    <row r="56" spans="1:16" ht="20.25" customHeight="1" x14ac:dyDescent="0.25">
      <c r="A56" s="6" t="s">
        <v>68</v>
      </c>
      <c r="B56" s="18">
        <v>3600000</v>
      </c>
      <c r="C56" s="18">
        <v>20408365</v>
      </c>
      <c r="D56" s="15">
        <v>0</v>
      </c>
      <c r="E56" s="15">
        <v>0</v>
      </c>
      <c r="F56" s="15">
        <v>98958.98</v>
      </c>
      <c r="G56" s="15">
        <v>122280.88</v>
      </c>
      <c r="H56" s="15">
        <v>1928364.63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"/>
        <v>2149604.4899999998</v>
      </c>
    </row>
    <row r="57" spans="1:16" ht="15.75" customHeight="1" x14ac:dyDescent="0.25">
      <c r="A57" s="6" t="s">
        <v>69</v>
      </c>
      <c r="B57" s="18">
        <v>0</v>
      </c>
      <c r="C57" s="18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"/>
        <v>0</v>
      </c>
    </row>
    <row r="58" spans="1:16" ht="17.25" customHeight="1" x14ac:dyDescent="0.25">
      <c r="A58" s="6" t="s">
        <v>70</v>
      </c>
      <c r="B58" s="18">
        <v>0</v>
      </c>
      <c r="C58" s="18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"/>
        <v>0</v>
      </c>
    </row>
    <row r="59" spans="1:16" x14ac:dyDescent="0.25">
      <c r="A59" s="6" t="s">
        <v>71</v>
      </c>
      <c r="B59" s="18">
        <v>700000</v>
      </c>
      <c r="C59" s="18">
        <v>700000</v>
      </c>
      <c r="D59" s="15">
        <v>0</v>
      </c>
      <c r="E59" s="15">
        <v>0</v>
      </c>
      <c r="F59" s="15">
        <v>0</v>
      </c>
      <c r="G59" s="15">
        <v>0</v>
      </c>
      <c r="H59" s="15"/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"/>
        <v>0</v>
      </c>
    </row>
    <row r="60" spans="1:16" ht="30" x14ac:dyDescent="0.25">
      <c r="A60" s="6" t="s">
        <v>72</v>
      </c>
      <c r="B60" s="18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"/>
        <v>0</v>
      </c>
    </row>
    <row r="61" spans="1:16" x14ac:dyDescent="0.25">
      <c r="A61" s="4" t="s">
        <v>73</v>
      </c>
      <c r="B61" s="19">
        <f>+B62+B63+B64+B65</f>
        <v>0</v>
      </c>
      <c r="C61" s="19">
        <f>+C62+C63+C64+C65</f>
        <v>0</v>
      </c>
      <c r="D61" s="15">
        <f>+D62+D63+D64+D65</f>
        <v>0</v>
      </c>
      <c r="E61" s="15">
        <f t="shared" ref="E61:O61" si="7">+E62+E63+E64+E65</f>
        <v>0</v>
      </c>
      <c r="F61" s="15">
        <f t="shared" si="7"/>
        <v>0</v>
      </c>
      <c r="G61" s="15">
        <f t="shared" si="7"/>
        <v>0</v>
      </c>
      <c r="H61" s="15">
        <f t="shared" si="7"/>
        <v>0</v>
      </c>
      <c r="I61" s="15">
        <f t="shared" si="7"/>
        <v>0</v>
      </c>
      <c r="J61" s="15">
        <f t="shared" si="7"/>
        <v>0</v>
      </c>
      <c r="K61" s="15">
        <f t="shared" si="7"/>
        <v>0</v>
      </c>
      <c r="L61" s="15">
        <f t="shared" si="7"/>
        <v>0</v>
      </c>
      <c r="M61" s="15">
        <f t="shared" si="7"/>
        <v>0</v>
      </c>
      <c r="N61" s="15">
        <f t="shared" si="7"/>
        <v>0</v>
      </c>
      <c r="O61" s="17">
        <f t="shared" si="7"/>
        <v>0</v>
      </c>
      <c r="P61" s="15">
        <f t="shared" si="1"/>
        <v>0</v>
      </c>
    </row>
    <row r="62" spans="1:16" x14ac:dyDescent="0.25">
      <c r="A62" s="6" t="s">
        <v>74</v>
      </c>
      <c r="B62" s="18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f t="shared" si="1"/>
        <v>0</v>
      </c>
    </row>
    <row r="63" spans="1:16" x14ac:dyDescent="0.25">
      <c r="A63" s="6" t="s">
        <v>75</v>
      </c>
      <c r="B63" s="18"/>
      <c r="C63" s="15"/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"/>
        <v>0</v>
      </c>
    </row>
    <row r="64" spans="1:16" x14ac:dyDescent="0.25">
      <c r="A64" s="6" t="s">
        <v>76</v>
      </c>
      <c r="B64" s="18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"/>
        <v>0</v>
      </c>
    </row>
    <row r="65" spans="1:16" ht="30" x14ac:dyDescent="0.25">
      <c r="A65" s="6" t="s">
        <v>77</v>
      </c>
      <c r="B65" s="18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"/>
        <v>0</v>
      </c>
    </row>
    <row r="66" spans="1:16" x14ac:dyDescent="0.25">
      <c r="A66" s="4" t="s">
        <v>78</v>
      </c>
      <c r="B66" s="18">
        <f>SUM(B67:B68)</f>
        <v>0</v>
      </c>
      <c r="C66" s="15">
        <v>0</v>
      </c>
      <c r="D66" s="15">
        <f>+D67+D68</f>
        <v>0</v>
      </c>
      <c r="E66" s="15">
        <f t="shared" ref="E66:O66" si="8">+E67+E68</f>
        <v>0</v>
      </c>
      <c r="F66" s="15">
        <f>+F67+F68</f>
        <v>0</v>
      </c>
      <c r="G66" s="15">
        <f t="shared" si="8"/>
        <v>0</v>
      </c>
      <c r="H66" s="15">
        <f t="shared" si="8"/>
        <v>0</v>
      </c>
      <c r="I66" s="15">
        <f t="shared" si="8"/>
        <v>0</v>
      </c>
      <c r="J66" s="15">
        <f t="shared" si="8"/>
        <v>0</v>
      </c>
      <c r="K66" s="15">
        <f t="shared" si="8"/>
        <v>0</v>
      </c>
      <c r="L66" s="15">
        <f t="shared" si="8"/>
        <v>0</v>
      </c>
      <c r="M66" s="15">
        <f t="shared" si="8"/>
        <v>0</v>
      </c>
      <c r="N66" s="15">
        <f t="shared" si="8"/>
        <v>0</v>
      </c>
      <c r="O66" s="15">
        <f t="shared" si="8"/>
        <v>0</v>
      </c>
      <c r="P66" s="15">
        <f t="shared" si="1"/>
        <v>0</v>
      </c>
    </row>
    <row r="67" spans="1:16" x14ac:dyDescent="0.25">
      <c r="A67" s="6" t="s">
        <v>79</v>
      </c>
      <c r="B67" s="18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"/>
        <v>0</v>
      </c>
    </row>
    <row r="68" spans="1:16" ht="30" x14ac:dyDescent="0.25">
      <c r="A68" s="6" t="s">
        <v>80</v>
      </c>
      <c r="B68" s="18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"/>
        <v>0</v>
      </c>
    </row>
    <row r="69" spans="1:16" x14ac:dyDescent="0.25">
      <c r="A69" s="4" t="s">
        <v>81</v>
      </c>
      <c r="B69" s="18">
        <f>SUM(B70:B72)</f>
        <v>0</v>
      </c>
      <c r="C69" s="18">
        <f>+C70</f>
        <v>0</v>
      </c>
      <c r="D69" s="15">
        <f>+D70+D71+D72</f>
        <v>0</v>
      </c>
      <c r="E69" s="15">
        <f t="shared" ref="E69:O69" si="9">+E70+E71+E72</f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1"/>
        <v>0</v>
      </c>
    </row>
    <row r="70" spans="1:16" x14ac:dyDescent="0.25">
      <c r="A70" s="6" t="s">
        <v>82</v>
      </c>
      <c r="B70" s="18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"/>
        <v>0</v>
      </c>
    </row>
    <row r="71" spans="1:16" x14ac:dyDescent="0.25">
      <c r="A71" s="6" t="s">
        <v>83</v>
      </c>
      <c r="B71" s="18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"/>
        <v>0</v>
      </c>
    </row>
    <row r="72" spans="1:16" ht="30" x14ac:dyDescent="0.25">
      <c r="A72" s="6" t="s">
        <v>84</v>
      </c>
      <c r="B72" s="18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"/>
        <v>0</v>
      </c>
    </row>
    <row r="73" spans="1:16" x14ac:dyDescent="0.25">
      <c r="A73" s="7" t="s">
        <v>85</v>
      </c>
      <c r="B73" s="20">
        <f>+B9+B15+B25+B35+B51+B6+B61</f>
        <v>447091686</v>
      </c>
      <c r="C73" s="20">
        <f>+C9+C15+C25+C35+C5+C51+C61</f>
        <v>532311093.61000001</v>
      </c>
      <c r="D73" s="21">
        <f>+D69+D66+D61+D51+D43+D35+D25+D15+D9</f>
        <v>27024638.339999996</v>
      </c>
      <c r="E73" s="21">
        <f>+E69+E66+E61+E51+E43+E35+E25+E15+E9</f>
        <v>30420979.060000002</v>
      </c>
      <c r="F73" s="21">
        <f t="shared" ref="F73:O73" si="10">+F69+F66+F61+F51+F43+F35+F25+F15+F9</f>
        <v>27817499.469999999</v>
      </c>
      <c r="G73" s="21">
        <f t="shared" si="10"/>
        <v>35666152.730000004</v>
      </c>
      <c r="H73" s="21">
        <f t="shared" si="10"/>
        <v>46608630.379999995</v>
      </c>
      <c r="I73" s="21">
        <f t="shared" si="10"/>
        <v>0</v>
      </c>
      <c r="J73" s="21">
        <f t="shared" si="10"/>
        <v>0</v>
      </c>
      <c r="K73" s="21">
        <f t="shared" si="10"/>
        <v>0</v>
      </c>
      <c r="L73" s="21">
        <f t="shared" si="10"/>
        <v>0</v>
      </c>
      <c r="M73" s="21">
        <f t="shared" si="10"/>
        <v>0</v>
      </c>
      <c r="N73" s="21">
        <f>+N69+N66+N61+N51+N43+N35+N25+N15+N9</f>
        <v>0</v>
      </c>
      <c r="O73" s="21">
        <f t="shared" si="10"/>
        <v>0</v>
      </c>
      <c r="P73" s="21">
        <f t="shared" si="1"/>
        <v>167537899.98000002</v>
      </c>
    </row>
    <row r="74" spans="1:16" x14ac:dyDescent="0.25">
      <c r="A74" s="4" t="s">
        <v>86</v>
      </c>
      <c r="B74" s="19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ref="P74:P83" si="11">+D74+E74+F74+G74+H74+I74+J74+K74+L74+M74+N74+O74</f>
        <v>0</v>
      </c>
    </row>
    <row r="75" spans="1:16" x14ac:dyDescent="0.25">
      <c r="A75" s="4" t="s">
        <v>87</v>
      </c>
      <c r="B75" s="18">
        <v>0</v>
      </c>
      <c r="C75" s="15">
        <v>0</v>
      </c>
      <c r="D75" s="15">
        <f>+D76+D77</f>
        <v>0</v>
      </c>
      <c r="E75" s="15">
        <f t="shared" ref="E75:O75" si="12">+E76+E77</f>
        <v>0</v>
      </c>
      <c r="F75" s="15">
        <f t="shared" si="12"/>
        <v>0</v>
      </c>
      <c r="G75" s="15">
        <f t="shared" si="12"/>
        <v>0</v>
      </c>
      <c r="H75" s="15">
        <f t="shared" si="12"/>
        <v>0</v>
      </c>
      <c r="I75" s="15">
        <f t="shared" si="12"/>
        <v>0</v>
      </c>
      <c r="J75" s="15">
        <f t="shared" si="12"/>
        <v>0</v>
      </c>
      <c r="K75" s="15">
        <f t="shared" si="12"/>
        <v>0</v>
      </c>
      <c r="L75" s="15">
        <f t="shared" si="12"/>
        <v>0</v>
      </c>
      <c r="M75" s="15">
        <f t="shared" si="12"/>
        <v>0</v>
      </c>
      <c r="N75" s="15">
        <f t="shared" si="12"/>
        <v>0</v>
      </c>
      <c r="O75" s="15">
        <f t="shared" si="12"/>
        <v>0</v>
      </c>
      <c r="P75" s="15">
        <f t="shared" si="11"/>
        <v>0</v>
      </c>
    </row>
    <row r="76" spans="1:16" x14ac:dyDescent="0.25">
      <c r="A76" s="6" t="s">
        <v>88</v>
      </c>
      <c r="B76" s="18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f t="shared" si="11"/>
        <v>0</v>
      </c>
    </row>
    <row r="77" spans="1:16" x14ac:dyDescent="0.25">
      <c r="A77" s="6" t="s">
        <v>89</v>
      </c>
      <c r="B77" s="18"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si="11"/>
        <v>0</v>
      </c>
    </row>
    <row r="78" spans="1:16" x14ac:dyDescent="0.25">
      <c r="A78" s="4" t="s">
        <v>90</v>
      </c>
      <c r="B78" s="18">
        <f>+B79</f>
        <v>0</v>
      </c>
      <c r="C78" s="18">
        <f>+C79</f>
        <v>0</v>
      </c>
      <c r="D78" s="15">
        <f>+D79+D80+D81+D82</f>
        <v>0</v>
      </c>
      <c r="E78" s="15">
        <f t="shared" ref="E78:O78" si="13">+E79+E80+E81+E82</f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>
        <f t="shared" si="13"/>
        <v>0</v>
      </c>
      <c r="L78" s="15">
        <f t="shared" si="13"/>
        <v>0</v>
      </c>
      <c r="M78" s="15">
        <f t="shared" si="13"/>
        <v>0</v>
      </c>
      <c r="N78" s="15">
        <f t="shared" si="13"/>
        <v>0</v>
      </c>
      <c r="O78" s="15">
        <f t="shared" si="13"/>
        <v>0</v>
      </c>
      <c r="P78" s="15">
        <f t="shared" si="11"/>
        <v>0</v>
      </c>
    </row>
    <row r="79" spans="1:16" x14ac:dyDescent="0.25">
      <c r="A79" s="6" t="s">
        <v>91</v>
      </c>
      <c r="B79" s="18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f t="shared" si="11"/>
        <v>0</v>
      </c>
    </row>
    <row r="80" spans="1:16" x14ac:dyDescent="0.25">
      <c r="A80" s="6" t="s">
        <v>92</v>
      </c>
      <c r="B80" s="18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f t="shared" si="11"/>
        <v>0</v>
      </c>
    </row>
    <row r="81" spans="1:25" x14ac:dyDescent="0.25">
      <c r="A81" s="4" t="s">
        <v>93</v>
      </c>
      <c r="B81" s="19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f t="shared" si="11"/>
        <v>0</v>
      </c>
    </row>
    <row r="82" spans="1:25" x14ac:dyDescent="0.25">
      <c r="A82" s="8" t="s">
        <v>94</v>
      </c>
      <c r="B82" s="18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f t="shared" si="11"/>
        <v>0</v>
      </c>
    </row>
    <row r="83" spans="1:25" ht="18.75" customHeight="1" x14ac:dyDescent="0.25">
      <c r="A83" s="7" t="s">
        <v>95</v>
      </c>
      <c r="B83" s="20">
        <f>+B78</f>
        <v>0</v>
      </c>
      <c r="C83" s="20">
        <f>+C78</f>
        <v>0</v>
      </c>
      <c r="D83" s="21">
        <f>+D75+D78</f>
        <v>0</v>
      </c>
      <c r="E83" s="21">
        <f t="shared" ref="E83:O83" si="14">+E75+E78</f>
        <v>0</v>
      </c>
      <c r="F83" s="21">
        <f t="shared" si="14"/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1">
        <f t="shared" si="14"/>
        <v>0</v>
      </c>
      <c r="M83" s="21">
        <f t="shared" si="14"/>
        <v>0</v>
      </c>
      <c r="N83" s="21">
        <f t="shared" si="14"/>
        <v>0</v>
      </c>
      <c r="O83" s="21">
        <f t="shared" si="14"/>
        <v>0</v>
      </c>
      <c r="P83" s="22">
        <f t="shared" si="11"/>
        <v>0</v>
      </c>
    </row>
    <row r="84" spans="1:25" ht="24" customHeight="1" x14ac:dyDescent="0.25">
      <c r="A84" s="9" t="s">
        <v>96</v>
      </c>
      <c r="B84" s="23">
        <f>+B83+B73</f>
        <v>447091686</v>
      </c>
      <c r="C84" s="24">
        <f>+C83+C73</f>
        <v>532311093.61000001</v>
      </c>
      <c r="D84" s="25">
        <f t="shared" ref="D84:O84" si="15">+D73+D83</f>
        <v>27024638.339999996</v>
      </c>
      <c r="E84" s="25">
        <f t="shared" si="15"/>
        <v>30420979.060000002</v>
      </c>
      <c r="F84" s="25">
        <f t="shared" si="15"/>
        <v>27817499.469999999</v>
      </c>
      <c r="G84" s="25">
        <f t="shared" si="15"/>
        <v>35666152.730000004</v>
      </c>
      <c r="H84" s="25">
        <f t="shared" si="15"/>
        <v>46608630.379999995</v>
      </c>
      <c r="I84" s="25">
        <f t="shared" si="15"/>
        <v>0</v>
      </c>
      <c r="J84" s="25">
        <f t="shared" si="15"/>
        <v>0</v>
      </c>
      <c r="K84" s="25">
        <f t="shared" si="15"/>
        <v>0</v>
      </c>
      <c r="L84" s="25">
        <f t="shared" si="15"/>
        <v>0</v>
      </c>
      <c r="M84" s="25">
        <f t="shared" si="15"/>
        <v>0</v>
      </c>
      <c r="N84" s="25">
        <f>+N73+N83</f>
        <v>0</v>
      </c>
      <c r="O84" s="25">
        <f t="shared" si="15"/>
        <v>0</v>
      </c>
      <c r="P84" s="25">
        <f>+D84+E84+F84+G84+H84+I84+J84+K84+L84+M84+N84+O84</f>
        <v>167537899.98000002</v>
      </c>
    </row>
    <row r="85" spans="1:2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1:25" ht="14.25" customHeight="1" x14ac:dyDescent="0.25">
      <c r="A86" s="11" t="s">
        <v>97</v>
      </c>
      <c r="B86" s="11"/>
      <c r="C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25" ht="16.5" customHeight="1" x14ac:dyDescent="0.25">
      <c r="A87" s="12" t="s">
        <v>98</v>
      </c>
      <c r="B87" s="12"/>
      <c r="C87" s="1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25" ht="20.25" customHeight="1" x14ac:dyDescent="0.25">
      <c r="A88" s="12" t="s">
        <v>99</v>
      </c>
      <c r="B88" s="12"/>
      <c r="C88" s="1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25" ht="19.5" customHeight="1" x14ac:dyDescent="0.25">
      <c r="A89" s="12" t="s">
        <v>100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25">
      <c r="A90" s="12" t="s">
        <v>103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25">
      <c r="A91" s="12" t="s">
        <v>105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25" x14ac:dyDescent="0.25">
      <c r="A92" t="s">
        <v>111</v>
      </c>
      <c r="B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25" x14ac:dyDescent="0.25">
      <c r="A93" t="s">
        <v>113</v>
      </c>
      <c r="N93" s="15"/>
    </row>
    <row r="94" spans="1:25" x14ac:dyDescent="0.25">
      <c r="A94" s="12" t="s">
        <v>112</v>
      </c>
      <c r="B94" s="14"/>
      <c r="N94" s="15"/>
    </row>
    <row r="95" spans="1:25" ht="21" x14ac:dyDescent="0.35">
      <c r="D95" s="28" t="s">
        <v>101</v>
      </c>
      <c r="E95" s="28"/>
      <c r="F95" s="28"/>
      <c r="G95" s="28"/>
      <c r="H95" s="28"/>
      <c r="I95" s="28"/>
      <c r="J95" s="28"/>
      <c r="K95" s="28"/>
      <c r="L95" s="28" t="s">
        <v>102</v>
      </c>
      <c r="M95" s="28"/>
      <c r="N95" s="28"/>
    </row>
    <row r="96" spans="1:25" ht="21" x14ac:dyDescent="0.35">
      <c r="D96" s="29" t="s">
        <v>107</v>
      </c>
      <c r="E96" s="28"/>
      <c r="F96" s="28"/>
      <c r="G96" s="28"/>
      <c r="H96" s="28"/>
      <c r="I96" s="28"/>
      <c r="J96" s="28"/>
      <c r="K96" s="28"/>
      <c r="L96" s="30" t="s">
        <v>104</v>
      </c>
      <c r="M96" s="28"/>
      <c r="N96" s="28"/>
    </row>
    <row r="97" spans="4:14" ht="21" x14ac:dyDescent="0.35">
      <c r="D97" s="28" t="s">
        <v>108</v>
      </c>
      <c r="E97" s="28"/>
      <c r="F97" s="28"/>
      <c r="G97" s="28"/>
      <c r="H97" s="28"/>
      <c r="I97" s="28"/>
      <c r="J97" s="28"/>
      <c r="K97" s="28"/>
      <c r="L97" s="28" t="s">
        <v>109</v>
      </c>
      <c r="M97" s="28"/>
      <c r="N97" s="28"/>
    </row>
    <row r="98" spans="4:14" ht="21" x14ac:dyDescent="0.35">
      <c r="D98" s="31"/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4:14" ht="21" x14ac:dyDescent="0.3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</sheetData>
  <mergeCells count="6">
    <mergeCell ref="D6:O6"/>
    <mergeCell ref="A4:P4"/>
    <mergeCell ref="A1:P1"/>
    <mergeCell ref="A2:P2"/>
    <mergeCell ref="A3:P3"/>
    <mergeCell ref="A5:P5"/>
  </mergeCells>
  <pageMargins left="0.23622047244094499" right="0.23622047244094499" top="0.35433070866141703" bottom="0.23622047244094499" header="0.31496062992126" footer="0.31496062992126"/>
  <pageSetup paperSize="5" scale="55" fitToHeight="0" orientation="landscape" r:id="rId1"/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E929C71687264A8710A56A45343B85" ma:contentTypeVersion="18" ma:contentTypeDescription="Crear nuevo documento." ma:contentTypeScope="" ma:versionID="09d7fcc9fedbe1511e47285616963210">
  <xsd:schema xmlns:xsd="http://www.w3.org/2001/XMLSchema" xmlns:xs="http://www.w3.org/2001/XMLSchema" xmlns:p="http://schemas.microsoft.com/office/2006/metadata/properties" xmlns:ns2="cec35fc6-ea68-4905-9a99-83c92fc98e84" xmlns:ns3="f6a10bed-ddb7-483e-bcb0-baf63d785da1" targetNamespace="http://schemas.microsoft.com/office/2006/metadata/properties" ma:root="true" ma:fieldsID="96e059ea2ed29a4161fcf81e6a8e7c3a" ns2:_="" ns3:_="">
    <xsd:import namespace="cec35fc6-ea68-4905-9a99-83c92fc98e84"/>
    <xsd:import namespace="f6a10bed-ddb7-483e-bcb0-baf63d785d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35fc6-ea68-4905-9a99-83c92fc98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6cc2e44-3b31-497e-bac1-2b2c91140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0bed-ddb7-483e-bcb0-baf63d785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57513d-410e-4248-aa73-e864a83b1aa6}" ma:internalName="TaxCatchAll" ma:showField="CatchAllData" ma:web="f6a10bed-ddb7-483e-bcb0-baf63d785d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c35fc6-ea68-4905-9a99-83c92fc98e84">
      <Terms xmlns="http://schemas.microsoft.com/office/infopath/2007/PartnerControls"/>
    </lcf76f155ced4ddcb4097134ff3c332f>
    <TaxCatchAll xmlns="f6a10bed-ddb7-483e-bcb0-baf63d785da1" xsi:nil="true"/>
  </documentManagement>
</p:properties>
</file>

<file path=customXml/itemProps1.xml><?xml version="1.0" encoding="utf-8"?>
<ds:datastoreItem xmlns:ds="http://schemas.openxmlformats.org/officeDocument/2006/customXml" ds:itemID="{189428FC-4EDB-43D6-9128-5599FECCE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320BD-42AB-444A-824C-AC08BEB74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35fc6-ea68-4905-9a99-83c92fc98e84"/>
    <ds:schemaRef ds:uri="f6a10bed-ddb7-483e-bcb0-baf63d785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C097-F7FC-4C95-ACC6-F6C35F470071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cec35fc6-ea68-4905-9a99-83c92fc98e8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6a10bed-ddb7-483e-bcb0-baf63d785d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Elaine Grullat</cp:lastModifiedBy>
  <cp:revision/>
  <cp:lastPrinted>2026-06-03T13:21:09Z</cp:lastPrinted>
  <dcterms:created xsi:type="dcterms:W3CDTF">2018-04-17T18:57:16Z</dcterms:created>
  <dcterms:modified xsi:type="dcterms:W3CDTF">2026-06-03T13:23:18Z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0x0101003EE929C71687264A8710A56A45343B85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