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Y:\Nomina Compartida\OAI\2026\ABRIL\"/>
    </mc:Choice>
  </mc:AlternateContent>
  <xr:revisionPtr revIDLastSave="0" documentId="13_ncr:1_{A51AA2EC-C641-4125-BCCA-B4DE64E40198}" xr6:coauthVersionLast="47" xr6:coauthVersionMax="47" xr10:uidLastSave="{00000000-0000-0000-0000-000000000000}"/>
  <workbookProtection lockStructure="1"/>
  <bookViews>
    <workbookView xWindow="-120" yWindow="-120" windowWidth="29040" windowHeight="15720" tabRatio="601" xr2:uid="{00000000-000D-0000-FFFF-FFFF00000000}"/>
  </bookViews>
  <sheets>
    <sheet name="Periodo Probatorio" sheetId="1" r:id="rId1"/>
  </sheets>
  <definedNames>
    <definedName name="_xlnm.Print_Area" localSheetId="0">'Periodo Probatorio'!$A$1:$W$53</definedName>
    <definedName name="_xlnm.Print_Titles" localSheetId="0">'Periodo Probatorio'!$1:$10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2" i="1"/>
  <c r="K11" i="1"/>
  <c r="K22" i="1"/>
  <c r="K24" i="1"/>
  <c r="K23" i="1"/>
  <c r="O15" i="1"/>
  <c r="N15" i="1"/>
  <c r="M15" i="1"/>
  <c r="L15" i="1"/>
  <c r="U15" i="1" s="1"/>
  <c r="K15" i="1"/>
  <c r="S15" i="1" s="1"/>
  <c r="K40" i="1"/>
  <c r="L40" i="1"/>
  <c r="U40" i="1" s="1"/>
  <c r="M40" i="1"/>
  <c r="N40" i="1"/>
  <c r="O40" i="1"/>
  <c r="O38" i="1"/>
  <c r="N38" i="1"/>
  <c r="M38" i="1"/>
  <c r="L38" i="1"/>
  <c r="U38" i="1" s="1"/>
  <c r="K38" i="1"/>
  <c r="T15" i="1" l="1"/>
  <c r="V15" i="1" s="1"/>
  <c r="S40" i="1"/>
  <c r="T38" i="1"/>
  <c r="V38" i="1" s="1"/>
  <c r="T40" i="1"/>
  <c r="V40" i="1" s="1"/>
  <c r="S38" i="1"/>
  <c r="J42" i="1" l="1"/>
  <c r="P42" i="1"/>
  <c r="Q42" i="1"/>
  <c r="R42" i="1"/>
  <c r="I42" i="1"/>
  <c r="O41" i="1"/>
  <c r="N41" i="1"/>
  <c r="M41" i="1"/>
  <c r="L41" i="1"/>
  <c r="K41" i="1"/>
  <c r="K39" i="1"/>
  <c r="L39" i="1"/>
  <c r="M39" i="1"/>
  <c r="N39" i="1"/>
  <c r="O39" i="1"/>
  <c r="K37" i="1"/>
  <c r="L37" i="1"/>
  <c r="M37" i="1"/>
  <c r="N37" i="1"/>
  <c r="O37" i="1"/>
  <c r="T41" i="1" l="1"/>
  <c r="V41" i="1" s="1"/>
  <c r="U39" i="1"/>
  <c r="U41" i="1"/>
  <c r="S41" i="1"/>
  <c r="U37" i="1"/>
  <c r="S39" i="1"/>
  <c r="T39" i="1"/>
  <c r="V39" i="1" s="1"/>
  <c r="S37" i="1"/>
  <c r="T37" i="1"/>
  <c r="V37" i="1" s="1"/>
  <c r="O16" i="1" l="1"/>
  <c r="N16" i="1"/>
  <c r="M16" i="1"/>
  <c r="L16" i="1"/>
  <c r="K16" i="1"/>
  <c r="T16" i="1" l="1"/>
  <c r="V16" i="1" s="1"/>
  <c r="U16" i="1"/>
  <c r="S16" i="1"/>
  <c r="O36" i="1" l="1"/>
  <c r="N36" i="1"/>
  <c r="M36" i="1"/>
  <c r="L36" i="1"/>
  <c r="K36" i="1"/>
  <c r="O35" i="1"/>
  <c r="N35" i="1"/>
  <c r="M35" i="1"/>
  <c r="L35" i="1"/>
  <c r="K35" i="1"/>
  <c r="U36" i="1" l="1"/>
  <c r="T36" i="1"/>
  <c r="V36" i="1" s="1"/>
  <c r="T35" i="1"/>
  <c r="V35" i="1" s="1"/>
  <c r="S35" i="1"/>
  <c r="S36" i="1"/>
  <c r="U35" i="1"/>
  <c r="K33" i="1" l="1"/>
  <c r="K34" i="1"/>
  <c r="N33" i="1"/>
  <c r="M33" i="1"/>
  <c r="L33" i="1"/>
  <c r="O34" i="1"/>
  <c r="N34" i="1"/>
  <c r="T34" i="1" s="1"/>
  <c r="V34" i="1" s="1"/>
  <c r="M34" i="1"/>
  <c r="L34" i="1"/>
  <c r="O33" i="1"/>
  <c r="O32" i="1"/>
  <c r="N32" i="1"/>
  <c r="M32" i="1"/>
  <c r="L32" i="1"/>
  <c r="K32" i="1"/>
  <c r="T33" i="1" l="1"/>
  <c r="V33" i="1" s="1"/>
  <c r="S33" i="1"/>
  <c r="U34" i="1"/>
  <c r="S34" i="1"/>
  <c r="U32" i="1"/>
  <c r="T32" i="1"/>
  <c r="V32" i="1" s="1"/>
  <c r="U33" i="1"/>
  <c r="S32" i="1"/>
  <c r="O31" i="1"/>
  <c r="N31" i="1"/>
  <c r="M31" i="1"/>
  <c r="L31" i="1"/>
  <c r="K31" i="1"/>
  <c r="O30" i="1"/>
  <c r="N30" i="1"/>
  <c r="M30" i="1"/>
  <c r="L30" i="1"/>
  <c r="K30" i="1"/>
  <c r="O29" i="1"/>
  <c r="N29" i="1"/>
  <c r="M29" i="1"/>
  <c r="L29" i="1"/>
  <c r="K29" i="1"/>
  <c r="O28" i="1"/>
  <c r="N28" i="1"/>
  <c r="M28" i="1"/>
  <c r="L28" i="1"/>
  <c r="K28" i="1"/>
  <c r="K27" i="1"/>
  <c r="L27" i="1"/>
  <c r="M27" i="1"/>
  <c r="N27" i="1"/>
  <c r="O27" i="1"/>
  <c r="K26" i="1"/>
  <c r="L26" i="1"/>
  <c r="M26" i="1"/>
  <c r="N26" i="1"/>
  <c r="O26" i="1"/>
  <c r="T31" i="1" l="1"/>
  <c r="V31" i="1" s="1"/>
  <c r="U31" i="1"/>
  <c r="T30" i="1"/>
  <c r="V30" i="1" s="1"/>
  <c r="S31" i="1"/>
  <c r="T29" i="1"/>
  <c r="V29" i="1" s="1"/>
  <c r="U30" i="1"/>
  <c r="S30" i="1"/>
  <c r="T27" i="1"/>
  <c r="V27" i="1" s="1"/>
  <c r="T28" i="1"/>
  <c r="V28" i="1" s="1"/>
  <c r="U29" i="1"/>
  <c r="S29" i="1"/>
  <c r="S27" i="1"/>
  <c r="U28" i="1"/>
  <c r="S28" i="1"/>
  <c r="U27" i="1"/>
  <c r="U26" i="1"/>
  <c r="S26" i="1"/>
  <c r="T26" i="1"/>
  <c r="O25" i="1"/>
  <c r="N25" i="1"/>
  <c r="M25" i="1"/>
  <c r="L25" i="1"/>
  <c r="K25" i="1"/>
  <c r="O24" i="1"/>
  <c r="N24" i="1"/>
  <c r="M24" i="1"/>
  <c r="L24" i="1"/>
  <c r="O22" i="1"/>
  <c r="N22" i="1"/>
  <c r="M22" i="1"/>
  <c r="L22" i="1"/>
  <c r="O19" i="1"/>
  <c r="N19" i="1"/>
  <c r="M19" i="1"/>
  <c r="L19" i="1"/>
  <c r="K19" i="1"/>
  <c r="O18" i="1"/>
  <c r="N18" i="1"/>
  <c r="M18" i="1"/>
  <c r="L18" i="1"/>
  <c r="K18" i="1"/>
  <c r="O17" i="1"/>
  <c r="N17" i="1"/>
  <c r="M17" i="1"/>
  <c r="L17" i="1"/>
  <c r="K17" i="1"/>
  <c r="O14" i="1"/>
  <c r="N14" i="1"/>
  <c r="M14" i="1"/>
  <c r="L14" i="1"/>
  <c r="K14" i="1"/>
  <c r="O13" i="1"/>
  <c r="N13" i="1"/>
  <c r="M13" i="1"/>
  <c r="L13" i="1"/>
  <c r="O11" i="1"/>
  <c r="N11" i="1"/>
  <c r="M11" i="1"/>
  <c r="L11" i="1"/>
  <c r="V26" i="1" l="1"/>
  <c r="T17" i="1"/>
  <c r="V17" i="1" s="1"/>
  <c r="T24" i="1"/>
  <c r="V24" i="1" s="1"/>
  <c r="S17" i="1"/>
  <c r="T18" i="1"/>
  <c r="V18" i="1" s="1"/>
  <c r="S19" i="1"/>
  <c r="S22" i="1"/>
  <c r="S24" i="1"/>
  <c r="T25" i="1"/>
  <c r="V25" i="1" s="1"/>
  <c r="T19" i="1"/>
  <c r="V19" i="1" s="1"/>
  <c r="U25" i="1"/>
  <c r="U19" i="1"/>
  <c r="T22" i="1"/>
  <c r="V22" i="1" s="1"/>
  <c r="U18" i="1"/>
  <c r="U22" i="1"/>
  <c r="S25" i="1"/>
  <c r="S18" i="1"/>
  <c r="U24" i="1"/>
  <c r="U17" i="1"/>
  <c r="U11" i="1"/>
  <c r="S13" i="1"/>
  <c r="T13" i="1"/>
  <c r="V13" i="1" s="1"/>
  <c r="U13" i="1"/>
  <c r="S14" i="1"/>
  <c r="U14" i="1"/>
  <c r="T14" i="1"/>
  <c r="V14" i="1" s="1"/>
  <c r="S11" i="1"/>
  <c r="T11" i="1"/>
  <c r="V11" i="1" l="1"/>
  <c r="L12" i="1"/>
  <c r="M12" i="1"/>
  <c r="N12" i="1"/>
  <c r="O12" i="1"/>
  <c r="O21" i="1"/>
  <c r="N21" i="1"/>
  <c r="M21" i="1"/>
  <c r="L21" i="1"/>
  <c r="K21" i="1"/>
  <c r="O23" i="1"/>
  <c r="O20" i="1"/>
  <c r="N20" i="1"/>
  <c r="N23" i="1"/>
  <c r="M20" i="1"/>
  <c r="M23" i="1"/>
  <c r="L20" i="1"/>
  <c r="L23" i="1"/>
  <c r="K20" i="1"/>
  <c r="N42" i="1" l="1"/>
  <c r="M42" i="1"/>
  <c r="L42" i="1"/>
  <c r="O42" i="1"/>
  <c r="K42" i="1"/>
  <c r="T20" i="1"/>
  <c r="V20" i="1" s="1"/>
  <c r="S20" i="1"/>
  <c r="U23" i="1"/>
  <c r="T21" i="1"/>
  <c r="S21" i="1"/>
  <c r="U20" i="1"/>
  <c r="U21" i="1"/>
  <c r="T23" i="1"/>
  <c r="V23" i="1" s="1"/>
  <c r="S23" i="1"/>
  <c r="U12" i="1"/>
  <c r="S12" i="1"/>
  <c r="T12" i="1"/>
  <c r="S42" i="1" l="1"/>
  <c r="T42" i="1"/>
  <c r="U42" i="1"/>
  <c r="V21" i="1"/>
  <c r="V12" i="1"/>
  <c r="V42" i="1" l="1"/>
</calcChain>
</file>

<file path=xl/sharedStrings.xml><?xml version="1.0" encoding="utf-8"?>
<sst xmlns="http://schemas.openxmlformats.org/spreadsheetml/2006/main" count="193" uniqueCount="117">
  <si>
    <t>Subtotal TSS</t>
  </si>
  <si>
    <t>Aportes Patronal</t>
  </si>
  <si>
    <t>Total Retenciones y Aportes</t>
  </si>
  <si>
    <t>Observaciones:</t>
  </si>
  <si>
    <t>Empleado (2.87%)</t>
  </si>
  <si>
    <t>Patronal (7.10%)</t>
  </si>
  <si>
    <t>Empleado (3.04%)</t>
  </si>
  <si>
    <t>Patronal (7.09%)</t>
  </si>
  <si>
    <t>Seguridad Social (LEY 87-01)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</si>
  <si>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</si>
  <si>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</si>
  <si>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</si>
  <si>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</si>
  <si>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</si>
  <si>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</si>
  <si>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</si>
  <si>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</si>
  <si>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</si>
  <si>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</si>
  <si>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</si>
  <si>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 xml:space="preserve">Contratado </t>
  </si>
  <si>
    <t>Desde</t>
  </si>
  <si>
    <t>Hasta</t>
  </si>
  <si>
    <t xml:space="preserve">     por cada dependiente adicional registrado.</t>
  </si>
  <si>
    <t xml:space="preserve">   (1*) Deducción directa en declaración ISR empleados del SUIRPLUS. Rentas hasta RD$416,220.00 estan exentas.</t>
  </si>
  <si>
    <t xml:space="preserve">   (2*) Salario cotizable hasta RD$134,820.00, deducción directa de la declaración TSS del SUIRPLUS.</t>
  </si>
  <si>
    <t xml:space="preserve">   (3*) Salario cotizable hasta RD$269,640.00, deducción directa de la declaración TSS del SUIRPLUS.</t>
  </si>
  <si>
    <t>Sexo</t>
  </si>
  <si>
    <t>Masculino</t>
  </si>
  <si>
    <t>Femenino</t>
  </si>
  <si>
    <t>Instituto Dominicano para la Calidad (INDOCAL)</t>
  </si>
  <si>
    <t>Seg. Vida, Ces. E Invalidez</t>
  </si>
  <si>
    <t>ANALISTA</t>
  </si>
  <si>
    <t>Otros descuentos</t>
  </si>
  <si>
    <t>Riesgos Laborales (1.15%) (2*)</t>
  </si>
  <si>
    <t>ISR              (Ley 11-92)     (1*)</t>
  </si>
  <si>
    <t xml:space="preserve">   (4*) Deducción directa declaración TSS del SUIRPLUS por registro de dependientes adicionales al SDSS. RD$1,715.46 </t>
  </si>
  <si>
    <t>Deducción Empleado</t>
  </si>
  <si>
    <t>Nómina de Sueldos: Empleados Temporal</t>
  </si>
  <si>
    <r>
      <rPr>
        <b/>
        <sz val="16"/>
        <rFont val="Calibri Light"/>
        <family val="2"/>
      </rPr>
      <t xml:space="preserve"> Preparado por: </t>
    </r>
    <r>
      <rPr>
        <sz val="16"/>
        <rFont val="Calibri Light"/>
        <family val="2"/>
      </rPr>
      <t xml:space="preserve">Jeribeth Rodriguez                           </t>
    </r>
    <r>
      <rPr>
        <b/>
        <sz val="16"/>
        <rFont val="Calibri Light"/>
        <family val="2"/>
      </rPr>
      <t xml:space="preserve">            Aprobado por</t>
    </r>
    <r>
      <rPr>
        <sz val="16"/>
        <rFont val="Calibri Light"/>
        <family val="2"/>
      </rPr>
      <t>:  Daliza Almonte Corona</t>
    </r>
  </si>
  <si>
    <t xml:space="preserve">             Técnico de Nómina                                                               Directora de Recursos Humanos</t>
  </si>
  <si>
    <t>AHMED ABRAHAM DOMINGUEZ HAZIN</t>
  </si>
  <si>
    <t>DIRECCION DE RECURSOS HUMANOS</t>
  </si>
  <si>
    <t>TECNICO DE NOMINA</t>
  </si>
  <si>
    <t>JERIBETH RODRIGUEZ DE LA ROSA</t>
  </si>
  <si>
    <t>MELODY MICHELLE BURGOS VARGAS</t>
  </si>
  <si>
    <t>ANALISTA DE RECURSOS HUMANOS</t>
  </si>
  <si>
    <t>DIRECTORA</t>
  </si>
  <si>
    <t>DALIZA FRANCHESCA ALMONTE CORONA</t>
  </si>
  <si>
    <t>VLADIMIR STALIN JIMENEZ GONZALEZ</t>
  </si>
  <si>
    <t>DIRECCION DE NORMALIZACION</t>
  </si>
  <si>
    <t>DIRECTOR DE NORMALIZACION</t>
  </si>
  <si>
    <t>CRISTIAN DE JESUS MOTA MEDINA</t>
  </si>
  <si>
    <t xml:space="preserve">DEPARTAMENTO DE COMUNICACIONES </t>
  </si>
  <si>
    <t>DIRECTOR DE COMUNICACIONES</t>
  </si>
  <si>
    <t>WILKINS ANTONIO DECENA ESPINAL</t>
  </si>
  <si>
    <t>DPTO. TECNOLOGIA DE LA INFORMACION</t>
  </si>
  <si>
    <t>DIRECTOR TECN. INFORM. Y COMUN</t>
  </si>
  <si>
    <t>FABIO CESAR BAEZ SURIEL</t>
  </si>
  <si>
    <t>LIXAIRA CRISMELY NUÑEZ DE LA CRUZ</t>
  </si>
  <si>
    <t>CONTABILIDAD</t>
  </si>
  <si>
    <t>CONTADOR</t>
  </si>
  <si>
    <t>ALANNI YANIBEL HERNADEZ VASQUEZ</t>
  </si>
  <si>
    <t>ORIENTACION Y DIVULGACION</t>
  </si>
  <si>
    <t>ROXANNA RODRIGUEZ MALDONADO</t>
  </si>
  <si>
    <t>SECCION DE FACTURACION Y COBROS</t>
  </si>
  <si>
    <t>TECNICO DE TESORERIA</t>
  </si>
  <si>
    <t>GIL ALBERTO HEREDIA PEREZ</t>
  </si>
  <si>
    <t>DEPARTAMENTO DE PRESUPUESTO</t>
  </si>
  <si>
    <t>ANALISTA DE PRESUPUESTO</t>
  </si>
  <si>
    <t>RANDY NELSON DIAZ BELLIARD</t>
  </si>
  <si>
    <t>REGIONAL NORTE SANTIAGO</t>
  </si>
  <si>
    <t>ENCARGADO REGIONAL NORTE</t>
  </si>
  <si>
    <t>DEPTO. COOPERACION INTERNACIONAL</t>
  </si>
  <si>
    <t>TAYNMY DILONE DE LA ROSA</t>
  </si>
  <si>
    <t>MIGUEL ANGEL RIVERA ROSARIO</t>
  </si>
  <si>
    <t>JORGE AHMED VALDERRAMA AGOSTINI</t>
  </si>
  <si>
    <t>DIRECCION EVALUACION DE LA CONFORMIDAD</t>
  </si>
  <si>
    <t>AUDITOR DE PRODUCTOS DCPDEC</t>
  </si>
  <si>
    <t>PEDRO MORETA JIMENEZ</t>
  </si>
  <si>
    <t>NORMALIZADOR</t>
  </si>
  <si>
    <t>ALBERTO HERNAN TORRES VILLAMAN</t>
  </si>
  <si>
    <t>DIOMERQUIS REYES REYES</t>
  </si>
  <si>
    <t>GERALDINE MARMOLEJO MENDEZ</t>
  </si>
  <si>
    <t xml:space="preserve"> SERVICIOS GENERALES</t>
  </si>
  <si>
    <t>ENCARGADO SERVICIOS GENERALES</t>
  </si>
  <si>
    <t>SAULYN ELIZABETH SORIANO LORENZO</t>
  </si>
  <si>
    <t>WELLINGTON CUEVAS</t>
  </si>
  <si>
    <t>DIRECCION DE METROLOGIA</t>
  </si>
  <si>
    <t>TECNICO I DE VERIFICACION METR</t>
  </si>
  <si>
    <t>LUZ ESTALIA RAMIREZ ENCARNACION</t>
  </si>
  <si>
    <t>LISAIRY FELIZ BATISTA</t>
  </si>
  <si>
    <t>TECNICO CALIDAD EN LA GESTION</t>
  </si>
  <si>
    <t>ANALISTA DE CALIDAD EN LA GESTION</t>
  </si>
  <si>
    <t>HEIMY SUGEIDY URIBE BRITO</t>
  </si>
  <si>
    <t xml:space="preserve">DIRECCION ADMINISTRATIVA Y FINANCIERA </t>
  </si>
  <si>
    <t xml:space="preserve">DIRECTORA ADMINISTATIVA </t>
  </si>
  <si>
    <t>ENC. TRANSPORTACION</t>
  </si>
  <si>
    <t>TRANSPORTACION</t>
  </si>
  <si>
    <t>ENCARGADO</t>
  </si>
  <si>
    <t>REGLAMENTACION TECNICA</t>
  </si>
  <si>
    <t>ROCIO FRANCINA DE LA CRUZ CEDANO</t>
  </si>
  <si>
    <t>TEC. DE VERF. METROLOGICA</t>
  </si>
  <si>
    <t>ALBINO ANTONIO CUEVAS SANTANA</t>
  </si>
  <si>
    <t>EURIPIDES HERASME MEDINA</t>
  </si>
  <si>
    <t>DEPTO. DE METROLOGIA LEGAL</t>
  </si>
  <si>
    <t>ENCARGADO DE METROLOGIA</t>
  </si>
  <si>
    <t>ORQUIDEA ALEXANDRA ESPINAL ROSARIO</t>
  </si>
  <si>
    <t>DEPARTAMENTO COMUNICACIONES</t>
  </si>
  <si>
    <t>GESTOR DE REDES SOCIALES</t>
  </si>
  <si>
    <t>COORDINADOR DE CALIDAD</t>
  </si>
  <si>
    <t>DEPTO. DE METROLOGIA INDUSTRIAL</t>
  </si>
  <si>
    <t>ALBERTO CRUZ BERNARD</t>
  </si>
  <si>
    <t>PABLO LEOBARDO MEJIA MEJIA</t>
  </si>
  <si>
    <t>DIVISION DE COMPRA</t>
  </si>
  <si>
    <t>ENC. COMPRAS Y CONTRATACIONES</t>
  </si>
  <si>
    <t>Correspondiente al mes de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</si>
</sst>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10C0A]#,##0.00;\-#,##0.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2"/>
      <color rgb="FF00B050"/>
      <name val="Arial"/>
      <family val="2"/>
    </font>
    <font>
      <b/>
      <sz val="28"/>
      <color theme="0"/>
      <name val="Century Gothic"/>
      <family val="2"/>
    </font>
    <font>
      <b/>
      <sz val="48"/>
      <name val="Century Gothic"/>
      <family val="2"/>
    </font>
    <font>
      <b/>
      <sz val="16"/>
      <name val="Calibri Light"/>
      <family val="2"/>
    </font>
    <font>
      <sz val="16"/>
      <name val="Calibri Light"/>
      <family val="2"/>
    </font>
    <font>
      <sz val="16"/>
      <color theme="1"/>
      <name val="Calibri Light"/>
      <family val="2"/>
    </font>
    <font>
      <b/>
      <sz val="28"/>
      <name val="Century Gothic"/>
      <family val="2"/>
    </font>
    <font>
      <sz val="16"/>
      <color theme="0"/>
      <name val="Calibri Light"/>
      <family val="2"/>
    </font>
    <font>
      <sz val="16"/>
      <color rgb="FF00000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4" fontId="15" fillId="2" borderId="0" xfId="0" applyNumberFormat="1" applyFont="1" applyFill="1" applyAlignment="1">
      <alignment vertical="center"/>
    </xf>
    <xf numFmtId="4" fontId="15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top"/>
    </xf>
    <xf numFmtId="4" fontId="15" fillId="2" borderId="0" xfId="0" applyNumberFormat="1" applyFont="1" applyFill="1" applyAlignment="1">
      <alignment horizontal="left" vertical="top"/>
    </xf>
    <xf numFmtId="4" fontId="15" fillId="2" borderId="0" xfId="0" applyNumberFormat="1" applyFont="1" applyFill="1" applyAlignment="1">
      <alignment horizontal="center" vertical="top"/>
    </xf>
    <xf numFmtId="0" fontId="15" fillId="0" borderId="0" xfId="0" applyFont="1" applyAlignment="1">
      <alignment vertical="center"/>
    </xf>
    <xf numFmtId="43" fontId="15" fillId="0" borderId="0" xfId="4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5" fontId="15" fillId="0" borderId="1" xfId="0" applyNumberFormat="1" applyFont="1" applyBorder="1" applyAlignment="1">
      <alignment horizontal="center" vertical="center" wrapText="1" readingOrder="1"/>
    </xf>
    <xf numFmtId="14" fontId="15" fillId="0" borderId="1" xfId="0" applyNumberFormat="1" applyFont="1" applyBorder="1" applyAlignment="1">
      <alignment horizontal="center" vertical="center" wrapText="1" readingOrder="1"/>
    </xf>
    <xf numFmtId="0" fontId="4" fillId="5" borderId="0" xfId="0" applyFont="1" applyFill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/>
    </xf>
    <xf numFmtId="43" fontId="15" fillId="0" borderId="5" xfId="4" applyFont="1" applyFill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" fontId="15" fillId="0" borderId="5" xfId="0" applyNumberFormat="1" applyFont="1" applyBorder="1" applyAlignment="1">
      <alignment horizontal="center" vertical="center"/>
    </xf>
    <xf numFmtId="43" fontId="18" fillId="2" borderId="0" xfId="4" applyFont="1" applyFill="1" applyAlignment="1">
      <alignment vertical="center"/>
    </xf>
    <xf numFmtId="0" fontId="1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165" fontId="15" fillId="0" borderId="1" xfId="0" applyNumberFormat="1" applyFont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4" fillId="0" borderId="0" xfId="0" applyFont="1"/>
    <xf numFmtId="0" fontId="7" fillId="2" borderId="0" xfId="0" applyFont="1" applyFill="1" applyAlignment="1">
      <alignment horizontal="right" vertical="center"/>
    </xf>
    <xf numFmtId="165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left" wrapText="1" readingOrder="1"/>
    </xf>
    <xf numFmtId="0" fontId="11" fillId="2" borderId="0" xfId="0" applyFont="1" applyFill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5" fillId="0" borderId="1" xfId="0" applyFont="1" applyBorder="1" applyAlignment="1">
      <alignment horizontal="left" wrapText="1"/>
    </xf>
    <xf numFmtId="0" fontId="19" fillId="0" borderId="1" xfId="0" applyFont="1" applyBorder="1" applyAlignment="1">
      <alignment wrapText="1" readingOrder="1"/>
    </xf>
    <xf numFmtId="0" fontId="19" fillId="0" borderId="1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left" vertical="center" wrapText="1" readingOrder="1"/>
    </xf>
    <xf numFmtId="0" fontId="19" fillId="0" borderId="1" xfId="0" applyFont="1" applyBorder="1" applyAlignment="1">
      <alignment horizontal="left" wrapText="1"/>
    </xf>
    <xf numFmtId="165" fontId="15" fillId="0" borderId="1" xfId="0" applyNumberFormat="1" applyFont="1" applyBorder="1" applyAlignment="1">
      <alignment horizontal="center" wrapText="1" readingOrder="1"/>
    </xf>
    <xf numFmtId="0" fontId="17" fillId="2" borderId="0" xfId="0" applyFont="1" applyFill="1" applyAlignment="1">
      <alignment horizontal="center" vertical="center"/>
    </xf>
    <xf numFmtId="0" fontId="13" fillId="0" borderId="0" xfId="5" applyFont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</cellXfs>
  <cellStyles count="7">
    <cellStyle name="Comma 2" xfId="6" xr:uid="{00000000-0005-0000-0000-000000000000}"/>
    <cellStyle name="Millares" xfId="4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Porcentual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294409</xdr:colOff>
      <xdr:row>0</xdr:row>
      <xdr:rowOff>0</xdr:rowOff>
    </xdr:from>
    <xdr:to>
      <xdr:col>1</xdr:col>
      <xdr:colOff>1679864</xdr:colOff>
      <xdr:row>2</xdr:row>
      <xdr:rowOff>565357</xdr:rowOff>
    </xdr:to>
    <xdr:pic>
      <xdr:nvPicPr>
        <xdr:cNvPr id="3" name="Picture 2" descr="Simbolo Patr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09" y="329045"/>
          <a:ext cx="2060864" cy="19396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20</xdr:col>
      <xdr:colOff>1</xdr:colOff>
      <xdr:row>0</xdr:row>
      <xdr:rowOff>0</xdr:rowOff>
    </xdr:from>
    <xdr:ext cx="2511136" cy="1558636"/>
    <xdr:pic>
      <xdr:nvPicPr>
        <xdr:cNvPr id="4" name="5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8072774" y="381000"/>
          <a:ext cx="2511136" cy="1558636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740284</xdr:colOff>
      <xdr:row>43</xdr:row>
      <xdr:rowOff>18854</xdr:rowOff>
    </xdr:from>
    <xdr:to>
      <xdr:col>8</xdr:col>
      <xdr:colOff>823348</xdr:colOff>
      <xdr:row>50</xdr:row>
      <xdr:rowOff>209874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3547" y="19617752"/>
          <a:ext cx="2504674" cy="2112164"/>
        </a:xfrm>
        <a:prstGeom prst="rect">
          <a:avLst/>
        </a:prstGeom>
      </xdr:spPr>
    </xdr:pic>
    <xdr:clientData/>
  </xdr:twoCellAnchor>
  <xdr:twoCellAnchor editAs="oneCell">
    <xdr:from>
      <xdr:col>8</xdr:col>
      <xdr:colOff>1402191</xdr:colOff>
      <xdr:row>45</xdr:row>
      <xdr:rowOff>48407</xdr:rowOff>
    </xdr:from>
    <xdr:to>
      <xdr:col>11</xdr:col>
      <xdr:colOff>788716</xdr:colOff>
      <xdr:row>47</xdr:row>
      <xdr:rowOff>256346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921546" y="8482641"/>
          <a:ext cx="3703501" cy="730279"/>
        </a:xfrm>
        <a:prstGeom prst="rect">
          <a:avLst/>
        </a:prstGeom>
      </xdr:spPr>
    </xdr:pic>
    <xdr:clientData/>
  </xdr:twoCellAnchor>
  <xdr:twoCellAnchor editAs="oneCell">
    <xdr:from>
      <xdr:col>13</xdr:col>
      <xdr:colOff>734294</xdr:colOff>
      <xdr:row>43</xdr:row>
      <xdr:rowOff>199196</xdr:rowOff>
    </xdr:from>
    <xdr:to>
      <xdr:col>15</xdr:col>
      <xdr:colOff>258045</xdr:colOff>
      <xdr:row>47</xdr:row>
      <xdr:rowOff>247542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197681" y="19617906"/>
          <a:ext cx="2242985" cy="1093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43"/>
  <sheetViews>
    <sheetView showGridLines="0" tabSelected="1" zoomScale="62" zoomScaleNormal="62" zoomScaleSheetLayoutView="59" workbookViewId="0">
      <pane ySplit="1" topLeftCell="A2" activePane="bottomLeft" state="frozen"/>
      <selection activeCell="D1" sqref="D1"/>
      <selection pane="bottomLeft" activeCell="O38" sqref="O38"/>
    </sheetView>
  </sheetViews>
  <sheetFormatPr baseColWidth="10" defaultColWidth="11.42578125" defaultRowHeight="15" x14ac:dyDescent="0.2"/>
  <cols>
    <col min="1" max="1" width="10" style="6" customWidth="1"/>
    <col min="2" max="2" width="55.5703125" style="4" customWidth="1"/>
    <col min="3" max="3" width="20.85546875" style="4" customWidth="1"/>
    <col min="4" max="4" width="30.42578125" style="4" customWidth="1"/>
    <col min="5" max="5" width="31.5703125" style="4" customWidth="1"/>
    <col min="6" max="6" width="18.28515625" style="4" customWidth="1"/>
    <col min="7" max="7" width="17.5703125" style="4" customWidth="1"/>
    <col min="8" max="8" width="18.5703125" style="4" customWidth="1"/>
    <col min="9" max="9" width="23.85546875" style="4" customWidth="1"/>
    <col min="10" max="10" width="19.7109375" style="6" customWidth="1"/>
    <col min="11" max="11" width="21" style="4" customWidth="1"/>
    <col min="12" max="12" width="20.85546875" style="6" customWidth="1"/>
    <col min="13" max="13" width="18.42578125" style="6" customWidth="1"/>
    <col min="14" max="14" width="19.85546875" style="4" customWidth="1"/>
    <col min="15" max="15" width="20.85546875" style="6" customWidth="1"/>
    <col min="16" max="16" width="21.7109375" style="6" customWidth="1"/>
    <col min="17" max="18" width="19" style="6" customWidth="1"/>
    <col min="19" max="19" width="21.85546875" style="6" customWidth="1"/>
    <col min="20" max="20" width="24.85546875" style="6" customWidth="1"/>
    <col min="21" max="21" width="23.85546875" style="6" customWidth="1"/>
    <col min="22" max="22" width="22.85546875" style="6" customWidth="1"/>
    <col min="23" max="23" width="15.85546875" style="4" customWidth="1"/>
    <col min="24" max="24" width="11.42578125" style="1"/>
    <col min="25" max="16384" width="11.42578125" style="4"/>
  </cols>
  <sheetData>
    <row r="1" spans="1:24" s="1" customFormat="1" ht="46.5" customHeight="1" x14ac:dyDescent="0.2">
      <c r="J1" s="2"/>
    </row>
    <row r="2" spans="1:24" s="1" customFormat="1" ht="61.5" customHeight="1" x14ac:dyDescent="0.7">
      <c r="A2" s="64" t="s">
        <v>30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4" s="1" customFormat="1" ht="45.75" customHeight="1" x14ac:dyDescent="0.2">
      <c r="A3" s="63" t="s">
        <v>38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4" s="9" customFormat="1" ht="3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4" s="9" customFormat="1" ht="6" customHeight="1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4" s="1" customFormat="1" ht="15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4" s="1" customFormat="1" ht="47.25" customHeight="1" x14ac:dyDescent="0.2">
      <c r="A7" s="70" t="s">
        <v>116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</row>
    <row r="8" spans="1:24" s="29" customFormat="1" ht="36.75" customHeight="1" x14ac:dyDescent="0.2">
      <c r="A8" s="66" t="s">
        <v>16</v>
      </c>
      <c r="B8" s="65" t="s">
        <v>12</v>
      </c>
      <c r="C8" s="71" t="s">
        <v>27</v>
      </c>
      <c r="D8" s="71" t="s">
        <v>18</v>
      </c>
      <c r="E8" s="71" t="s">
        <v>13</v>
      </c>
      <c r="F8" s="71" t="s">
        <v>17</v>
      </c>
      <c r="G8" s="71" t="s">
        <v>21</v>
      </c>
      <c r="H8" s="71" t="s">
        <v>22</v>
      </c>
      <c r="I8" s="66" t="s">
        <v>14</v>
      </c>
      <c r="J8" s="66" t="s">
        <v>35</v>
      </c>
      <c r="K8" s="65" t="s">
        <v>8</v>
      </c>
      <c r="L8" s="65"/>
      <c r="M8" s="65"/>
      <c r="N8" s="65"/>
      <c r="O8" s="65"/>
      <c r="P8" s="65"/>
      <c r="Q8" s="65"/>
      <c r="R8" s="65"/>
      <c r="S8" s="65"/>
      <c r="T8" s="66" t="s">
        <v>2</v>
      </c>
      <c r="U8" s="66"/>
      <c r="V8" s="66" t="s">
        <v>15</v>
      </c>
      <c r="W8" s="1"/>
      <c r="X8" s="1"/>
    </row>
    <row r="9" spans="1:24" s="29" customFormat="1" ht="37.5" customHeight="1" x14ac:dyDescent="0.2">
      <c r="A9" s="66"/>
      <c r="B9" s="65"/>
      <c r="C9" s="72"/>
      <c r="D9" s="72"/>
      <c r="E9" s="72"/>
      <c r="F9" s="72"/>
      <c r="G9" s="72"/>
      <c r="H9" s="72"/>
      <c r="I9" s="66"/>
      <c r="J9" s="66"/>
      <c r="K9" s="66" t="s">
        <v>10</v>
      </c>
      <c r="L9" s="66"/>
      <c r="M9" s="66" t="s">
        <v>34</v>
      </c>
      <c r="N9" s="66" t="s">
        <v>11</v>
      </c>
      <c r="O9" s="66"/>
      <c r="P9" s="66" t="s">
        <v>9</v>
      </c>
      <c r="Q9" s="68" t="s">
        <v>31</v>
      </c>
      <c r="R9" s="68" t="s">
        <v>33</v>
      </c>
      <c r="S9" s="66" t="s">
        <v>0</v>
      </c>
      <c r="T9" s="68" t="s">
        <v>37</v>
      </c>
      <c r="U9" s="66" t="s">
        <v>1</v>
      </c>
      <c r="V9" s="66"/>
      <c r="W9" s="1"/>
      <c r="X9" s="1"/>
    </row>
    <row r="10" spans="1:24" s="29" customFormat="1" ht="42" x14ac:dyDescent="0.2">
      <c r="A10" s="66"/>
      <c r="B10" s="65"/>
      <c r="C10" s="73"/>
      <c r="D10" s="73"/>
      <c r="E10" s="73"/>
      <c r="F10" s="73"/>
      <c r="G10" s="73"/>
      <c r="H10" s="73"/>
      <c r="I10" s="66"/>
      <c r="J10" s="66"/>
      <c r="K10" s="30" t="s">
        <v>4</v>
      </c>
      <c r="L10" s="30" t="s">
        <v>5</v>
      </c>
      <c r="M10" s="66"/>
      <c r="N10" s="30" t="s">
        <v>6</v>
      </c>
      <c r="O10" s="30" t="s">
        <v>7</v>
      </c>
      <c r="P10" s="66"/>
      <c r="Q10" s="69"/>
      <c r="R10" s="69"/>
      <c r="S10" s="66"/>
      <c r="T10" s="69"/>
      <c r="U10" s="66"/>
      <c r="V10" s="66"/>
      <c r="W10" s="1"/>
      <c r="X10" s="1"/>
    </row>
    <row r="11" spans="1:24" s="49" customFormat="1" ht="42" x14ac:dyDescent="0.35">
      <c r="A11" s="42">
        <v>1</v>
      </c>
      <c r="B11" s="51" t="s">
        <v>49</v>
      </c>
      <c r="C11" s="27" t="s">
        <v>28</v>
      </c>
      <c r="D11" s="27" t="s">
        <v>50</v>
      </c>
      <c r="E11" s="27" t="s">
        <v>51</v>
      </c>
      <c r="F11" s="27" t="s">
        <v>20</v>
      </c>
      <c r="G11" s="28">
        <v>46023</v>
      </c>
      <c r="H11" s="28">
        <v>46028</v>
      </c>
      <c r="I11" s="50">
        <v>130000</v>
      </c>
      <c r="J11" s="50">
        <v>19162.189999999999</v>
      </c>
      <c r="K11" s="50">
        <f>I11*2.87/100</f>
        <v>3731</v>
      </c>
      <c r="L11" s="50">
        <f>I11*7.1/100</f>
        <v>9230</v>
      </c>
      <c r="M11" s="50">
        <f>I11*1.15/100</f>
        <v>1495</v>
      </c>
      <c r="N11" s="50">
        <f>I11*3.04/100</f>
        <v>3952</v>
      </c>
      <c r="O11" s="50">
        <f>+I11*7.09%</f>
        <v>9217</v>
      </c>
      <c r="P11" s="50">
        <v>0</v>
      </c>
      <c r="Q11" s="50">
        <v>25</v>
      </c>
      <c r="R11" s="50">
        <v>0</v>
      </c>
      <c r="S11" s="50">
        <f t="shared" ref="S11:S14" si="0">K11+L11+M11+N11+O11+P11</f>
        <v>27625</v>
      </c>
      <c r="T11" s="50">
        <f t="shared" ref="T11:T14" si="1">J11+K11+N11+P11+Q11+R11</f>
        <v>26870.19</v>
      </c>
      <c r="U11" s="50">
        <f t="shared" ref="U11" si="2">+L11+M11+O11</f>
        <v>19942</v>
      </c>
      <c r="V11" s="16">
        <f t="shared" ref="V11" si="3">I11-T11</f>
        <v>103129.81</v>
      </c>
      <c r="W11" s="1"/>
      <c r="X11" s="1"/>
    </row>
    <row r="12" spans="1:24" s="48" customFormat="1" ht="42" x14ac:dyDescent="0.35">
      <c r="A12" s="42">
        <v>2</v>
      </c>
      <c r="B12" s="47" t="s">
        <v>48</v>
      </c>
      <c r="C12" s="59" t="s">
        <v>29</v>
      </c>
      <c r="D12" s="59" t="s">
        <v>42</v>
      </c>
      <c r="E12" s="59" t="s">
        <v>47</v>
      </c>
      <c r="F12" s="27" t="s">
        <v>20</v>
      </c>
      <c r="G12" s="28">
        <v>46023</v>
      </c>
      <c r="H12" s="28">
        <v>46028</v>
      </c>
      <c r="I12" s="50">
        <v>130000</v>
      </c>
      <c r="J12" s="50">
        <v>19162.189999999999</v>
      </c>
      <c r="K12" s="50">
        <f>I12*2.87/100</f>
        <v>3731</v>
      </c>
      <c r="L12" s="50">
        <f>I12*7.1/100</f>
        <v>9230</v>
      </c>
      <c r="M12" s="50">
        <f>I12*1.15%</f>
        <v>1495</v>
      </c>
      <c r="N12" s="50">
        <f>I12*3.04%</f>
        <v>3952</v>
      </c>
      <c r="O12" s="50">
        <f>I12*7.09%</f>
        <v>9217</v>
      </c>
      <c r="P12" s="50">
        <v>0</v>
      </c>
      <c r="Q12" s="50">
        <v>25</v>
      </c>
      <c r="R12" s="50">
        <v>0</v>
      </c>
      <c r="S12" s="50">
        <f t="shared" si="0"/>
        <v>27625</v>
      </c>
      <c r="T12" s="50">
        <f t="shared" si="1"/>
        <v>26870.19</v>
      </c>
      <c r="U12" s="50">
        <f t="shared" ref="U12:U14" si="4">+L12+M12+O12</f>
        <v>19942</v>
      </c>
      <c r="V12" s="16">
        <f t="shared" ref="V12:V14" si="5">I12-T12</f>
        <v>103129.81</v>
      </c>
      <c r="W12" s="1"/>
      <c r="X12" s="1"/>
    </row>
    <row r="13" spans="1:24" s="29" customFormat="1" ht="42" x14ac:dyDescent="0.35">
      <c r="A13" s="42">
        <v>3</v>
      </c>
      <c r="B13" s="57" t="s">
        <v>52</v>
      </c>
      <c r="C13" s="27" t="s">
        <v>28</v>
      </c>
      <c r="D13" s="59" t="s">
        <v>53</v>
      </c>
      <c r="E13" s="27" t="s">
        <v>54</v>
      </c>
      <c r="F13" s="27" t="s">
        <v>20</v>
      </c>
      <c r="G13" s="28">
        <v>46023</v>
      </c>
      <c r="H13" s="28">
        <v>46028</v>
      </c>
      <c r="I13" s="50">
        <v>130000</v>
      </c>
      <c r="J13" s="50">
        <v>18682.240000000002</v>
      </c>
      <c r="K13" s="50">
        <f>I13*2.87/100</f>
        <v>3731</v>
      </c>
      <c r="L13" s="50">
        <f>I13*7.1/100</f>
        <v>9230</v>
      </c>
      <c r="M13" s="50">
        <f>I13*1.15/100</f>
        <v>1495</v>
      </c>
      <c r="N13" s="50">
        <f>I13*3.04/100</f>
        <v>3952</v>
      </c>
      <c r="O13" s="50">
        <f>+I13*7.09%</f>
        <v>9217</v>
      </c>
      <c r="P13" s="50">
        <v>1919.78</v>
      </c>
      <c r="Q13" s="50">
        <v>25</v>
      </c>
      <c r="R13" s="50">
        <v>0</v>
      </c>
      <c r="S13" s="50">
        <f t="shared" si="0"/>
        <v>29544.78</v>
      </c>
      <c r="T13" s="50">
        <f t="shared" si="1"/>
        <v>28310.02</v>
      </c>
      <c r="U13" s="50">
        <f t="shared" si="4"/>
        <v>19942</v>
      </c>
      <c r="V13" s="16">
        <f t="shared" si="5"/>
        <v>101689.98</v>
      </c>
      <c r="W13" s="1"/>
      <c r="X13" s="1"/>
    </row>
    <row r="14" spans="1:24" s="49" customFormat="1" ht="42" x14ac:dyDescent="0.35">
      <c r="A14" s="42">
        <v>4</v>
      </c>
      <c r="B14" s="58" t="s">
        <v>55</v>
      </c>
      <c r="C14" s="59" t="s">
        <v>28</v>
      </c>
      <c r="D14" s="59" t="s">
        <v>56</v>
      </c>
      <c r="E14" s="59" t="s">
        <v>57</v>
      </c>
      <c r="F14" s="27" t="s">
        <v>20</v>
      </c>
      <c r="G14" s="28">
        <v>46023</v>
      </c>
      <c r="H14" s="28">
        <v>46028</v>
      </c>
      <c r="I14" s="50">
        <v>130000</v>
      </c>
      <c r="J14" s="50">
        <v>19162.189999999999</v>
      </c>
      <c r="K14" s="50">
        <f>+I14*2.87%</f>
        <v>3731</v>
      </c>
      <c r="L14" s="50">
        <f>+I14*7.1%</f>
        <v>9230</v>
      </c>
      <c r="M14" s="50">
        <f>I14*1.15%</f>
        <v>1495</v>
      </c>
      <c r="N14" s="50">
        <f>I14*3.04%</f>
        <v>3952</v>
      </c>
      <c r="O14" s="50">
        <f>I14*3.04%</f>
        <v>3952</v>
      </c>
      <c r="P14" s="50">
        <v>0</v>
      </c>
      <c r="Q14" s="50">
        <v>25</v>
      </c>
      <c r="R14" s="50">
        <v>0</v>
      </c>
      <c r="S14" s="50">
        <f t="shared" si="0"/>
        <v>22360</v>
      </c>
      <c r="T14" s="50">
        <f t="shared" si="1"/>
        <v>26870.19</v>
      </c>
      <c r="U14" s="50">
        <f t="shared" si="4"/>
        <v>14677</v>
      </c>
      <c r="V14" s="16">
        <f t="shared" si="5"/>
        <v>103129.81</v>
      </c>
      <c r="W14" s="1"/>
      <c r="X14" s="1"/>
    </row>
    <row r="15" spans="1:24" s="48" customFormat="1" ht="42" x14ac:dyDescent="0.35">
      <c r="A15" s="42">
        <v>5</v>
      </c>
      <c r="B15" s="61" t="s">
        <v>113</v>
      </c>
      <c r="C15" s="59" t="s">
        <v>29</v>
      </c>
      <c r="D15" s="59" t="s">
        <v>114</v>
      </c>
      <c r="E15" s="59" t="s">
        <v>115</v>
      </c>
      <c r="F15" s="27" t="s">
        <v>20</v>
      </c>
      <c r="G15" s="28">
        <v>46023</v>
      </c>
      <c r="H15" s="28">
        <v>46028</v>
      </c>
      <c r="I15" s="50">
        <v>95000</v>
      </c>
      <c r="J15" s="50">
        <v>10929.31</v>
      </c>
      <c r="K15" s="50">
        <f>I15*2.87/100</f>
        <v>2726.5</v>
      </c>
      <c r="L15" s="50">
        <f>I15*7.1/100</f>
        <v>6745</v>
      </c>
      <c r="M15" s="50">
        <f>I15*1.15%</f>
        <v>1092.5</v>
      </c>
      <c r="N15" s="50">
        <f>I15*3.04%</f>
        <v>2888</v>
      </c>
      <c r="O15" s="50">
        <f>I15*7.09%</f>
        <v>6735.5</v>
      </c>
      <c r="P15" s="50">
        <v>0</v>
      </c>
      <c r="Q15" s="50">
        <v>25</v>
      </c>
      <c r="R15" s="50">
        <v>0</v>
      </c>
      <c r="S15" s="50">
        <f>K15+L15+M15+N15+O15+P15</f>
        <v>20187.5</v>
      </c>
      <c r="T15" s="50">
        <f>J15+K15+N15+P15+Q15+R15</f>
        <v>16568.809999999998</v>
      </c>
      <c r="U15" s="50">
        <f>+L15+M15+O15</f>
        <v>14573</v>
      </c>
      <c r="V15" s="16">
        <f>I15-T15</f>
        <v>78431.19</v>
      </c>
      <c r="W15" s="1"/>
      <c r="X15" s="1"/>
    </row>
    <row r="16" spans="1:24" s="48" customFormat="1" ht="63" x14ac:dyDescent="0.35">
      <c r="A16" s="42">
        <v>6</v>
      </c>
      <c r="B16" s="61" t="s">
        <v>94</v>
      </c>
      <c r="C16" s="59" t="s">
        <v>29</v>
      </c>
      <c r="D16" s="59" t="s">
        <v>95</v>
      </c>
      <c r="E16" s="59" t="s">
        <v>96</v>
      </c>
      <c r="F16" s="27" t="s">
        <v>20</v>
      </c>
      <c r="G16" s="28">
        <v>46023</v>
      </c>
      <c r="H16" s="28">
        <v>46028</v>
      </c>
      <c r="I16" s="50">
        <v>130000</v>
      </c>
      <c r="J16" s="50">
        <v>19162.189999999999</v>
      </c>
      <c r="K16" s="50">
        <f>I16*2.87/100</f>
        <v>3731</v>
      </c>
      <c r="L16" s="50">
        <f>I16*7.1/100</f>
        <v>9230</v>
      </c>
      <c r="M16" s="50">
        <f>I16*1.15%</f>
        <v>1495</v>
      </c>
      <c r="N16" s="50">
        <f>I16*3.04%</f>
        <v>3952</v>
      </c>
      <c r="O16" s="50">
        <f>I16*7.09%</f>
        <v>9217</v>
      </c>
      <c r="P16" s="50">
        <v>0</v>
      </c>
      <c r="Q16" s="50">
        <v>25</v>
      </c>
      <c r="R16" s="50">
        <v>0</v>
      </c>
      <c r="S16" s="50">
        <f>K16+L16+M16+N16+O16+P16</f>
        <v>27625</v>
      </c>
      <c r="T16" s="50">
        <f>J16+K16+N16+P16+Q16+R16</f>
        <v>26870.19</v>
      </c>
      <c r="U16" s="50">
        <f>+L16+M16+O16</f>
        <v>19942</v>
      </c>
      <c r="V16" s="16">
        <f>I16-T16</f>
        <v>103129.81</v>
      </c>
      <c r="W16" s="1"/>
      <c r="X16" s="1"/>
    </row>
    <row r="17" spans="1:41" ht="21" x14ac:dyDescent="0.35">
      <c r="A17" s="42">
        <v>7</v>
      </c>
      <c r="B17" s="58" t="s">
        <v>58</v>
      </c>
      <c r="C17" s="27" t="s">
        <v>28</v>
      </c>
      <c r="D17" s="59" t="s">
        <v>98</v>
      </c>
      <c r="E17" s="27" t="s">
        <v>97</v>
      </c>
      <c r="F17" s="27" t="s">
        <v>20</v>
      </c>
      <c r="G17" s="28">
        <v>46023</v>
      </c>
      <c r="H17" s="28">
        <v>46028</v>
      </c>
      <c r="I17" s="50">
        <v>75000</v>
      </c>
      <c r="J17" s="50">
        <v>6309.35</v>
      </c>
      <c r="K17" s="50">
        <f>+I17*2.87%</f>
        <v>2152.5</v>
      </c>
      <c r="L17" s="50">
        <f>+I17*7.1%</f>
        <v>5324.9999999999991</v>
      </c>
      <c r="M17" s="50">
        <f>I17*1.15%</f>
        <v>862.5</v>
      </c>
      <c r="N17" s="50">
        <f>I17*3.04%</f>
        <v>2280</v>
      </c>
      <c r="O17" s="50">
        <f>I17*7.09%</f>
        <v>5317.5</v>
      </c>
      <c r="P17" s="50">
        <v>0</v>
      </c>
      <c r="Q17" s="50">
        <v>25</v>
      </c>
      <c r="R17" s="50">
        <v>0</v>
      </c>
      <c r="S17" s="50">
        <f t="shared" ref="S17:S25" si="6">K17+L17+M17+N17+O17+P17</f>
        <v>15937.5</v>
      </c>
      <c r="T17" s="50">
        <f t="shared" ref="T17:T25" si="7">J17+K17+N17+P17+Q17+R17</f>
        <v>10766.85</v>
      </c>
      <c r="U17" s="50">
        <f t="shared" ref="U17:U25" si="8">+L17+M17+O17</f>
        <v>11505</v>
      </c>
      <c r="V17" s="16">
        <f t="shared" ref="V17:V25" si="9">I17-T17</f>
        <v>64233.15</v>
      </c>
      <c r="W17" s="1"/>
    </row>
    <row r="18" spans="1:41" s="53" customFormat="1" ht="21" x14ac:dyDescent="0.35">
      <c r="A18" s="42">
        <v>8</v>
      </c>
      <c r="B18" s="51" t="s">
        <v>59</v>
      </c>
      <c r="C18" s="59" t="s">
        <v>29</v>
      </c>
      <c r="D18" s="59" t="s">
        <v>60</v>
      </c>
      <c r="E18" s="59" t="s">
        <v>61</v>
      </c>
      <c r="F18" s="27" t="s">
        <v>20</v>
      </c>
      <c r="G18" s="28">
        <v>46023</v>
      </c>
      <c r="H18" s="28">
        <v>46028</v>
      </c>
      <c r="I18" s="50">
        <v>50000</v>
      </c>
      <c r="J18" s="50">
        <v>1854</v>
      </c>
      <c r="K18" s="50">
        <f>I18*2.87/100</f>
        <v>1435</v>
      </c>
      <c r="L18" s="50">
        <f>I18*7.1/100</f>
        <v>3550</v>
      </c>
      <c r="M18" s="50">
        <f>I18*1.15/100</f>
        <v>574.99999999999989</v>
      </c>
      <c r="N18" s="50">
        <f>I18*3.04/100</f>
        <v>1520</v>
      </c>
      <c r="O18" s="50">
        <f>+I18*7.09%</f>
        <v>3545.0000000000005</v>
      </c>
      <c r="P18" s="50">
        <v>0</v>
      </c>
      <c r="Q18" s="50">
        <v>25</v>
      </c>
      <c r="R18" s="50">
        <v>0</v>
      </c>
      <c r="S18" s="50">
        <f t="shared" si="6"/>
        <v>10625</v>
      </c>
      <c r="T18" s="50">
        <f t="shared" si="7"/>
        <v>4834</v>
      </c>
      <c r="U18" s="50">
        <f t="shared" si="8"/>
        <v>7670</v>
      </c>
      <c r="V18" s="16">
        <f t="shared" si="9"/>
        <v>45166</v>
      </c>
      <c r="W18" s="1"/>
      <c r="X18" s="1"/>
    </row>
    <row r="19" spans="1:41" s="54" customFormat="1" ht="42" x14ac:dyDescent="0.35">
      <c r="A19" s="42">
        <v>9</v>
      </c>
      <c r="B19" s="51" t="s">
        <v>62</v>
      </c>
      <c r="C19" s="27" t="s">
        <v>29</v>
      </c>
      <c r="D19" s="59" t="s">
        <v>63</v>
      </c>
      <c r="E19" s="27" t="s">
        <v>32</v>
      </c>
      <c r="F19" s="27" t="s">
        <v>20</v>
      </c>
      <c r="G19" s="28">
        <v>46023</v>
      </c>
      <c r="H19" s="28">
        <v>46028</v>
      </c>
      <c r="I19" s="50">
        <v>60000</v>
      </c>
      <c r="J19" s="50">
        <v>3486.65</v>
      </c>
      <c r="K19" s="50">
        <f>I19*2.87/100</f>
        <v>1722</v>
      </c>
      <c r="L19" s="50">
        <f>I19*7.1/100</f>
        <v>4260</v>
      </c>
      <c r="M19" s="50">
        <f>I19*1.15/100</f>
        <v>690</v>
      </c>
      <c r="N19" s="50">
        <f>I19*3.04/100</f>
        <v>1824</v>
      </c>
      <c r="O19" s="50">
        <f>+I19*7.09%</f>
        <v>4254</v>
      </c>
      <c r="P19" s="50">
        <v>0</v>
      </c>
      <c r="Q19" s="50">
        <v>25</v>
      </c>
      <c r="R19" s="50">
        <v>0</v>
      </c>
      <c r="S19" s="50">
        <f t="shared" si="6"/>
        <v>12750</v>
      </c>
      <c r="T19" s="50">
        <f t="shared" si="7"/>
        <v>7057.65</v>
      </c>
      <c r="U19" s="50">
        <f t="shared" si="8"/>
        <v>9204</v>
      </c>
      <c r="V19" s="16">
        <f t="shared" si="9"/>
        <v>52942.35</v>
      </c>
      <c r="W19" s="1"/>
      <c r="X19" s="1"/>
    </row>
    <row r="20" spans="1:41" s="45" customFormat="1" ht="42" x14ac:dyDescent="0.35">
      <c r="A20" s="42">
        <v>10</v>
      </c>
      <c r="B20" s="46" t="s">
        <v>44</v>
      </c>
      <c r="C20" s="59" t="s">
        <v>29</v>
      </c>
      <c r="D20" s="59" t="s">
        <v>42</v>
      </c>
      <c r="E20" s="59" t="s">
        <v>43</v>
      </c>
      <c r="F20" s="27" t="s">
        <v>20</v>
      </c>
      <c r="G20" s="28">
        <v>46023</v>
      </c>
      <c r="H20" s="28">
        <v>46028</v>
      </c>
      <c r="I20" s="50">
        <v>45000</v>
      </c>
      <c r="J20" s="50">
        <v>1148.33</v>
      </c>
      <c r="K20" s="50">
        <f>I20*2.87/100</f>
        <v>1291.5</v>
      </c>
      <c r="L20" s="50">
        <f>I20*7.1/100</f>
        <v>3195</v>
      </c>
      <c r="M20" s="50">
        <f>I20*1.15/100</f>
        <v>517.49999999999989</v>
      </c>
      <c r="N20" s="50">
        <f>I20*3.04/100</f>
        <v>1368</v>
      </c>
      <c r="O20" s="50">
        <f>+I20*7.09%</f>
        <v>3190.5</v>
      </c>
      <c r="P20" s="50">
        <v>0</v>
      </c>
      <c r="Q20" s="50">
        <v>25</v>
      </c>
      <c r="R20" s="50">
        <v>500</v>
      </c>
      <c r="S20" s="50">
        <f t="shared" si="6"/>
        <v>9562.5</v>
      </c>
      <c r="T20" s="50">
        <f t="shared" si="7"/>
        <v>4332.83</v>
      </c>
      <c r="U20" s="50">
        <f t="shared" si="8"/>
        <v>6903</v>
      </c>
      <c r="V20" s="16">
        <f t="shared" si="9"/>
        <v>40667.17</v>
      </c>
      <c r="W20" s="1"/>
      <c r="X20" s="1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</row>
    <row r="21" spans="1:41" s="44" customFormat="1" ht="42" x14ac:dyDescent="0.35">
      <c r="A21" s="42">
        <v>11</v>
      </c>
      <c r="B21" s="46" t="s">
        <v>45</v>
      </c>
      <c r="C21" s="59" t="s">
        <v>29</v>
      </c>
      <c r="D21" s="59" t="s">
        <v>42</v>
      </c>
      <c r="E21" s="27" t="s">
        <v>32</v>
      </c>
      <c r="F21" s="27" t="s">
        <v>20</v>
      </c>
      <c r="G21" s="28">
        <v>46023</v>
      </c>
      <c r="H21" s="28">
        <v>46028</v>
      </c>
      <c r="I21" s="50">
        <v>55000</v>
      </c>
      <c r="J21" s="50">
        <v>2559.6799999999998</v>
      </c>
      <c r="K21" s="50">
        <f>I21*2.87/100</f>
        <v>1578.5</v>
      </c>
      <c r="L21" s="50">
        <f>I21*7.1/100</f>
        <v>3905</v>
      </c>
      <c r="M21" s="50">
        <f>I21*1.15/100</f>
        <v>632.49999999999989</v>
      </c>
      <c r="N21" s="50">
        <f>I21*3.04/100</f>
        <v>1672</v>
      </c>
      <c r="O21" s="50">
        <f>+I21*7.09%</f>
        <v>3899.5000000000005</v>
      </c>
      <c r="P21" s="50">
        <v>0</v>
      </c>
      <c r="Q21" s="50">
        <v>25</v>
      </c>
      <c r="R21" s="50">
        <v>2000</v>
      </c>
      <c r="S21" s="50">
        <f t="shared" si="6"/>
        <v>11687.5</v>
      </c>
      <c r="T21" s="50">
        <f t="shared" si="7"/>
        <v>7835.18</v>
      </c>
      <c r="U21" s="50">
        <f t="shared" si="8"/>
        <v>8437</v>
      </c>
      <c r="V21" s="16">
        <f t="shared" si="9"/>
        <v>47164.82</v>
      </c>
      <c r="W21" s="1"/>
      <c r="X21" s="1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</row>
    <row r="22" spans="1:41" s="52" customFormat="1" ht="63" x14ac:dyDescent="0.35">
      <c r="A22" s="42">
        <v>12</v>
      </c>
      <c r="B22" s="51" t="s">
        <v>64</v>
      </c>
      <c r="C22" s="59" t="s">
        <v>29</v>
      </c>
      <c r="D22" s="59" t="s">
        <v>65</v>
      </c>
      <c r="E22" s="59" t="s">
        <v>66</v>
      </c>
      <c r="F22" s="27" t="s">
        <v>20</v>
      </c>
      <c r="G22" s="28">
        <v>46023</v>
      </c>
      <c r="H22" s="28">
        <v>46028</v>
      </c>
      <c r="I22" s="50">
        <v>40000</v>
      </c>
      <c r="J22" s="50">
        <v>442.65</v>
      </c>
      <c r="K22" s="50">
        <f>I22*2.87/100</f>
        <v>1148</v>
      </c>
      <c r="L22" s="50">
        <f>I22*7.1/100</f>
        <v>2840</v>
      </c>
      <c r="M22" s="50">
        <f>I22*1.15/100</f>
        <v>460</v>
      </c>
      <c r="N22" s="50">
        <f>I22*3.04/100</f>
        <v>1216</v>
      </c>
      <c r="O22" s="50">
        <f>+I22*7.09%</f>
        <v>2836</v>
      </c>
      <c r="P22" s="50">
        <v>0</v>
      </c>
      <c r="Q22" s="50">
        <v>25</v>
      </c>
      <c r="R22" s="50">
        <v>0</v>
      </c>
      <c r="S22" s="50">
        <f t="shared" si="6"/>
        <v>8500</v>
      </c>
      <c r="T22" s="50">
        <f t="shared" si="7"/>
        <v>2831.65</v>
      </c>
      <c r="U22" s="50">
        <f t="shared" si="8"/>
        <v>6136</v>
      </c>
      <c r="V22" s="16">
        <f t="shared" si="9"/>
        <v>37168.35</v>
      </c>
      <c r="W22" s="1"/>
      <c r="X22" s="1"/>
    </row>
    <row r="23" spans="1:41" s="44" customFormat="1" ht="42" x14ac:dyDescent="0.35">
      <c r="A23" s="42">
        <v>13</v>
      </c>
      <c r="B23" s="46" t="s">
        <v>41</v>
      </c>
      <c r="C23" s="27" t="s">
        <v>28</v>
      </c>
      <c r="D23" s="59" t="s">
        <v>42</v>
      </c>
      <c r="E23" s="27" t="s">
        <v>46</v>
      </c>
      <c r="F23" s="27" t="s">
        <v>20</v>
      </c>
      <c r="G23" s="28">
        <v>46023</v>
      </c>
      <c r="H23" s="28">
        <v>46028</v>
      </c>
      <c r="I23" s="50">
        <v>65000</v>
      </c>
      <c r="J23" s="50">
        <v>4427.55</v>
      </c>
      <c r="K23" s="50">
        <f>+I23*2.87%</f>
        <v>1865.5</v>
      </c>
      <c r="L23" s="50">
        <f>+I23*7.1%</f>
        <v>4615</v>
      </c>
      <c r="M23" s="50">
        <f>I23*1.15%</f>
        <v>747.5</v>
      </c>
      <c r="N23" s="50">
        <f>I23*3.04%</f>
        <v>1976</v>
      </c>
      <c r="O23" s="50">
        <f>I23*7.09%</f>
        <v>4608.5</v>
      </c>
      <c r="P23" s="50">
        <v>0</v>
      </c>
      <c r="Q23" s="50">
        <v>25</v>
      </c>
      <c r="R23" s="50">
        <v>600</v>
      </c>
      <c r="S23" s="50">
        <f t="shared" si="6"/>
        <v>13812.5</v>
      </c>
      <c r="T23" s="50">
        <f t="shared" si="7"/>
        <v>8894.0499999999993</v>
      </c>
      <c r="U23" s="50">
        <f t="shared" si="8"/>
        <v>9971</v>
      </c>
      <c r="V23" s="16">
        <f t="shared" si="9"/>
        <v>56105.95</v>
      </c>
      <c r="W23" s="1"/>
      <c r="X23" s="1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</row>
    <row r="24" spans="1:41" s="55" customFormat="1" ht="42" x14ac:dyDescent="0.35">
      <c r="A24" s="42">
        <v>14</v>
      </c>
      <c r="B24" s="51" t="s">
        <v>67</v>
      </c>
      <c r="C24" s="59" t="s">
        <v>28</v>
      </c>
      <c r="D24" s="59" t="s">
        <v>68</v>
      </c>
      <c r="E24" s="59" t="s">
        <v>69</v>
      </c>
      <c r="F24" s="27" t="s">
        <v>20</v>
      </c>
      <c r="G24" s="28">
        <v>46023</v>
      </c>
      <c r="H24" s="28">
        <v>46028</v>
      </c>
      <c r="I24" s="50">
        <v>55000</v>
      </c>
      <c r="J24" s="50">
        <v>2559.6799999999998</v>
      </c>
      <c r="K24" s="50">
        <f>+I24*2.87%</f>
        <v>1578.5</v>
      </c>
      <c r="L24" s="50">
        <f>+I24*7.1%</f>
        <v>3904.9999999999995</v>
      </c>
      <c r="M24" s="50">
        <f>I24*1.15%</f>
        <v>632.5</v>
      </c>
      <c r="N24" s="50">
        <f>I24*3.04%</f>
        <v>1672</v>
      </c>
      <c r="O24" s="50">
        <f>I24*7.09%</f>
        <v>3899.5000000000005</v>
      </c>
      <c r="P24" s="50">
        <v>0</v>
      </c>
      <c r="Q24" s="50">
        <v>25</v>
      </c>
      <c r="R24" s="50">
        <v>5704.9</v>
      </c>
      <c r="S24" s="50">
        <f t="shared" si="6"/>
        <v>11687.5</v>
      </c>
      <c r="T24" s="50">
        <f t="shared" si="7"/>
        <v>11540.08</v>
      </c>
      <c r="U24" s="50">
        <f t="shared" si="8"/>
        <v>8437</v>
      </c>
      <c r="V24" s="16">
        <f t="shared" si="9"/>
        <v>43459.92</v>
      </c>
      <c r="W24" s="1"/>
      <c r="X24" s="1"/>
    </row>
    <row r="25" spans="1:41" s="56" customFormat="1" ht="42" x14ac:dyDescent="0.35">
      <c r="A25" s="42">
        <v>15</v>
      </c>
      <c r="B25" s="46" t="s">
        <v>70</v>
      </c>
      <c r="C25" s="27" t="s">
        <v>28</v>
      </c>
      <c r="D25" s="59" t="s">
        <v>71</v>
      </c>
      <c r="E25" s="27" t="s">
        <v>72</v>
      </c>
      <c r="F25" s="27" t="s">
        <v>20</v>
      </c>
      <c r="G25" s="28">
        <v>46023</v>
      </c>
      <c r="H25" s="28">
        <v>46028</v>
      </c>
      <c r="I25" s="50">
        <v>130000</v>
      </c>
      <c r="J25" s="50">
        <v>19162.189999999999</v>
      </c>
      <c r="K25" s="50">
        <f t="shared" ref="K25:K31" si="10">I25*2.87/100</f>
        <v>3731</v>
      </c>
      <c r="L25" s="50">
        <f t="shared" ref="L25:L31" si="11">I25*7.1/100</f>
        <v>9230</v>
      </c>
      <c r="M25" s="50">
        <f t="shared" ref="M25:M31" si="12">I25*1.15/100</f>
        <v>1495</v>
      </c>
      <c r="N25" s="50">
        <f t="shared" ref="N25:N31" si="13">I25*3.04/100</f>
        <v>3952</v>
      </c>
      <c r="O25" s="50">
        <f t="shared" ref="O25:O31" si="14">+I25*7.09%</f>
        <v>9217</v>
      </c>
      <c r="P25" s="50">
        <v>0</v>
      </c>
      <c r="Q25" s="50">
        <v>25</v>
      </c>
      <c r="R25" s="50">
        <v>0</v>
      </c>
      <c r="S25" s="50">
        <f t="shared" si="6"/>
        <v>27625</v>
      </c>
      <c r="T25" s="50">
        <f t="shared" si="7"/>
        <v>26870.19</v>
      </c>
      <c r="U25" s="50">
        <f t="shared" si="8"/>
        <v>19942</v>
      </c>
      <c r="V25" s="16">
        <f t="shared" si="9"/>
        <v>103129.81</v>
      </c>
      <c r="W25" s="1"/>
      <c r="X25" s="1"/>
    </row>
    <row r="26" spans="1:41" s="29" customFormat="1" ht="42" x14ac:dyDescent="0.35">
      <c r="A26" s="42">
        <v>16</v>
      </c>
      <c r="B26" s="60" t="s">
        <v>74</v>
      </c>
      <c r="C26" s="27" t="s">
        <v>29</v>
      </c>
      <c r="D26" s="27" t="s">
        <v>73</v>
      </c>
      <c r="E26" s="27" t="s">
        <v>32</v>
      </c>
      <c r="F26" s="27" t="s">
        <v>20</v>
      </c>
      <c r="G26" s="28">
        <v>46023</v>
      </c>
      <c r="H26" s="28">
        <v>46028</v>
      </c>
      <c r="I26" s="50">
        <v>70000</v>
      </c>
      <c r="J26" s="50">
        <v>5368.45</v>
      </c>
      <c r="K26" s="50">
        <f t="shared" si="10"/>
        <v>2009</v>
      </c>
      <c r="L26" s="50">
        <f t="shared" si="11"/>
        <v>4970</v>
      </c>
      <c r="M26" s="50">
        <f t="shared" si="12"/>
        <v>805</v>
      </c>
      <c r="N26" s="50">
        <f t="shared" si="13"/>
        <v>2128</v>
      </c>
      <c r="O26" s="50">
        <f t="shared" si="14"/>
        <v>4963</v>
      </c>
      <c r="P26" s="50">
        <v>0</v>
      </c>
      <c r="Q26" s="50">
        <v>25</v>
      </c>
      <c r="R26" s="50">
        <v>0</v>
      </c>
      <c r="S26" s="50">
        <f t="shared" ref="S26:S31" si="15">K26+L26+M26+N26+O26+P26</f>
        <v>14875</v>
      </c>
      <c r="T26" s="50">
        <f t="shared" ref="T26:T31" si="16">J26+K26+N26+P26+Q26+R26</f>
        <v>9530.4500000000007</v>
      </c>
      <c r="U26" s="50">
        <f t="shared" ref="U26:U30" si="17">+L26+M26+O26</f>
        <v>10738</v>
      </c>
      <c r="V26" s="16">
        <f t="shared" ref="V26:V31" si="18">I26-T26</f>
        <v>60469.55</v>
      </c>
      <c r="W26" s="10"/>
      <c r="X26" s="5"/>
    </row>
    <row r="27" spans="1:41" s="29" customFormat="1" ht="21" x14ac:dyDescent="0.35">
      <c r="A27" s="42">
        <v>17</v>
      </c>
      <c r="B27" s="60" t="s">
        <v>75</v>
      </c>
      <c r="C27" s="27" t="s">
        <v>28</v>
      </c>
      <c r="D27" s="27" t="s">
        <v>60</v>
      </c>
      <c r="E27" s="27" t="s">
        <v>61</v>
      </c>
      <c r="F27" s="27" t="s">
        <v>20</v>
      </c>
      <c r="G27" s="28">
        <v>46023</v>
      </c>
      <c r="H27" s="28">
        <v>46028</v>
      </c>
      <c r="I27" s="50">
        <v>50000</v>
      </c>
      <c r="J27" s="50">
        <v>1854</v>
      </c>
      <c r="K27" s="50">
        <f t="shared" si="10"/>
        <v>1435</v>
      </c>
      <c r="L27" s="50">
        <f t="shared" si="11"/>
        <v>3550</v>
      </c>
      <c r="M27" s="50">
        <f t="shared" si="12"/>
        <v>574.99999999999989</v>
      </c>
      <c r="N27" s="50">
        <f t="shared" si="13"/>
        <v>1520</v>
      </c>
      <c r="O27" s="50">
        <f t="shared" si="14"/>
        <v>3545.0000000000005</v>
      </c>
      <c r="P27" s="50">
        <v>0</v>
      </c>
      <c r="Q27" s="50">
        <v>25</v>
      </c>
      <c r="R27" s="50">
        <v>0</v>
      </c>
      <c r="S27" s="50">
        <f t="shared" si="15"/>
        <v>10625</v>
      </c>
      <c r="T27" s="50">
        <f t="shared" si="16"/>
        <v>4834</v>
      </c>
      <c r="U27" s="50">
        <f t="shared" si="17"/>
        <v>7670</v>
      </c>
      <c r="V27" s="16">
        <f t="shared" si="18"/>
        <v>45166</v>
      </c>
      <c r="W27" s="10"/>
      <c r="X27" s="5"/>
    </row>
    <row r="28" spans="1:41" s="12" customFormat="1" ht="63" x14ac:dyDescent="0.35">
      <c r="A28" s="42">
        <v>18</v>
      </c>
      <c r="B28" s="60" t="s">
        <v>76</v>
      </c>
      <c r="C28" s="27" t="s">
        <v>28</v>
      </c>
      <c r="D28" s="27" t="s">
        <v>77</v>
      </c>
      <c r="E28" s="27" t="s">
        <v>78</v>
      </c>
      <c r="F28" s="27" t="s">
        <v>20</v>
      </c>
      <c r="G28" s="28">
        <v>46023</v>
      </c>
      <c r="H28" s="28">
        <v>46028</v>
      </c>
      <c r="I28" s="50">
        <v>55000</v>
      </c>
      <c r="J28" s="50">
        <v>2559.6799999999998</v>
      </c>
      <c r="K28" s="50">
        <f t="shared" si="10"/>
        <v>1578.5</v>
      </c>
      <c r="L28" s="50">
        <f t="shared" si="11"/>
        <v>3905</v>
      </c>
      <c r="M28" s="50">
        <f t="shared" si="12"/>
        <v>632.49999999999989</v>
      </c>
      <c r="N28" s="50">
        <f t="shared" si="13"/>
        <v>1672</v>
      </c>
      <c r="O28" s="50">
        <f t="shared" si="14"/>
        <v>3899.5000000000005</v>
      </c>
      <c r="P28" s="50">
        <v>0</v>
      </c>
      <c r="Q28" s="50">
        <v>25</v>
      </c>
      <c r="R28" s="50">
        <v>100</v>
      </c>
      <c r="S28" s="50">
        <f t="shared" si="15"/>
        <v>11687.5</v>
      </c>
      <c r="T28" s="50">
        <f t="shared" si="16"/>
        <v>5935.18</v>
      </c>
      <c r="U28" s="50">
        <f t="shared" si="17"/>
        <v>8437</v>
      </c>
      <c r="V28" s="16">
        <f t="shared" si="18"/>
        <v>49064.82</v>
      </c>
      <c r="X28" s="5"/>
    </row>
    <row r="29" spans="1:41" s="12" customFormat="1" ht="42" x14ac:dyDescent="0.35">
      <c r="A29" s="42">
        <v>19</v>
      </c>
      <c r="B29" s="60" t="s">
        <v>79</v>
      </c>
      <c r="C29" s="27" t="s">
        <v>28</v>
      </c>
      <c r="D29" s="27" t="s">
        <v>50</v>
      </c>
      <c r="E29" s="27" t="s">
        <v>80</v>
      </c>
      <c r="F29" s="27" t="s">
        <v>20</v>
      </c>
      <c r="G29" s="28">
        <v>46023</v>
      </c>
      <c r="H29" s="28">
        <v>46028</v>
      </c>
      <c r="I29" s="50">
        <v>70000</v>
      </c>
      <c r="J29" s="50">
        <v>5368.45</v>
      </c>
      <c r="K29" s="50">
        <f t="shared" si="10"/>
        <v>2009</v>
      </c>
      <c r="L29" s="50">
        <f t="shared" si="11"/>
        <v>4970</v>
      </c>
      <c r="M29" s="50">
        <f t="shared" si="12"/>
        <v>805</v>
      </c>
      <c r="N29" s="50">
        <f t="shared" si="13"/>
        <v>2128</v>
      </c>
      <c r="O29" s="50">
        <f t="shared" si="14"/>
        <v>4963</v>
      </c>
      <c r="P29" s="50">
        <v>0</v>
      </c>
      <c r="Q29" s="50">
        <v>25</v>
      </c>
      <c r="R29" s="50">
        <v>1000</v>
      </c>
      <c r="S29" s="50">
        <f t="shared" si="15"/>
        <v>14875</v>
      </c>
      <c r="T29" s="50">
        <f t="shared" si="16"/>
        <v>10530.45</v>
      </c>
      <c r="U29" s="50">
        <f t="shared" si="17"/>
        <v>10738</v>
      </c>
      <c r="V29" s="16">
        <f t="shared" si="18"/>
        <v>59469.55</v>
      </c>
      <c r="X29" s="5"/>
    </row>
    <row r="30" spans="1:41" s="12" customFormat="1" ht="21" x14ac:dyDescent="0.35">
      <c r="A30" s="42">
        <v>20</v>
      </c>
      <c r="B30" s="60" t="s">
        <v>81</v>
      </c>
      <c r="C30" s="27" t="s">
        <v>28</v>
      </c>
      <c r="D30" s="27" t="s">
        <v>60</v>
      </c>
      <c r="E30" s="27" t="s">
        <v>61</v>
      </c>
      <c r="F30" s="27" t="s">
        <v>20</v>
      </c>
      <c r="G30" s="28">
        <v>46023</v>
      </c>
      <c r="H30" s="28">
        <v>46028</v>
      </c>
      <c r="I30" s="50">
        <v>50000</v>
      </c>
      <c r="J30" s="50">
        <v>1854</v>
      </c>
      <c r="K30" s="50">
        <f t="shared" si="10"/>
        <v>1435</v>
      </c>
      <c r="L30" s="50">
        <f t="shared" si="11"/>
        <v>3550</v>
      </c>
      <c r="M30" s="50">
        <f t="shared" si="12"/>
        <v>574.99999999999989</v>
      </c>
      <c r="N30" s="50">
        <f t="shared" si="13"/>
        <v>1520</v>
      </c>
      <c r="O30" s="50">
        <f t="shared" si="14"/>
        <v>3545.0000000000005</v>
      </c>
      <c r="P30" s="50">
        <v>0</v>
      </c>
      <c r="Q30" s="50">
        <v>25</v>
      </c>
      <c r="R30" s="50">
        <v>0</v>
      </c>
      <c r="S30" s="50">
        <f t="shared" si="15"/>
        <v>10625</v>
      </c>
      <c r="T30" s="50">
        <f t="shared" si="16"/>
        <v>4834</v>
      </c>
      <c r="U30" s="50">
        <f t="shared" si="17"/>
        <v>7670</v>
      </c>
      <c r="V30" s="16">
        <f t="shared" si="18"/>
        <v>45166</v>
      </c>
      <c r="X30" s="5"/>
    </row>
    <row r="31" spans="1:41" s="10" customFormat="1" ht="21" x14ac:dyDescent="0.35">
      <c r="A31" s="42">
        <v>21</v>
      </c>
      <c r="B31" s="60" t="s">
        <v>82</v>
      </c>
      <c r="C31" s="27" t="s">
        <v>28</v>
      </c>
      <c r="D31" s="27" t="s">
        <v>60</v>
      </c>
      <c r="E31" s="27" t="s">
        <v>61</v>
      </c>
      <c r="F31" s="27" t="s">
        <v>20</v>
      </c>
      <c r="G31" s="28">
        <v>46023</v>
      </c>
      <c r="H31" s="28">
        <v>46028</v>
      </c>
      <c r="I31" s="50">
        <v>57000</v>
      </c>
      <c r="J31" s="50">
        <v>2922.11</v>
      </c>
      <c r="K31" s="50">
        <f t="shared" si="10"/>
        <v>1635.9</v>
      </c>
      <c r="L31" s="50">
        <f t="shared" si="11"/>
        <v>4047</v>
      </c>
      <c r="M31" s="50">
        <f t="shared" si="12"/>
        <v>655.5</v>
      </c>
      <c r="N31" s="50">
        <f t="shared" si="13"/>
        <v>1732.8</v>
      </c>
      <c r="O31" s="50">
        <f t="shared" si="14"/>
        <v>4041.3</v>
      </c>
      <c r="P31" s="50">
        <v>0</v>
      </c>
      <c r="Q31" s="50">
        <v>25</v>
      </c>
      <c r="R31" s="50">
        <v>2126.1000000000099</v>
      </c>
      <c r="S31" s="50">
        <f t="shared" si="15"/>
        <v>12112.5</v>
      </c>
      <c r="T31" s="50">
        <f t="shared" si="16"/>
        <v>8441.9100000000108</v>
      </c>
      <c r="U31" s="50">
        <f>L31+M31+O31</f>
        <v>8743.7999999999993</v>
      </c>
      <c r="V31" s="16">
        <f t="shared" si="18"/>
        <v>48558.089999999989</v>
      </c>
      <c r="X31" s="5"/>
    </row>
    <row r="32" spans="1:41" s="10" customFormat="1" ht="42" x14ac:dyDescent="0.35">
      <c r="A32" s="42">
        <v>22</v>
      </c>
      <c r="B32" s="60" t="s">
        <v>83</v>
      </c>
      <c r="C32" s="27" t="s">
        <v>29</v>
      </c>
      <c r="D32" s="27" t="s">
        <v>84</v>
      </c>
      <c r="E32" s="27" t="s">
        <v>85</v>
      </c>
      <c r="F32" s="27" t="s">
        <v>20</v>
      </c>
      <c r="G32" s="28">
        <v>46023</v>
      </c>
      <c r="H32" s="28">
        <v>46028</v>
      </c>
      <c r="I32" s="50">
        <v>90000</v>
      </c>
      <c r="J32" s="50">
        <v>9753.19</v>
      </c>
      <c r="K32" s="50">
        <f t="shared" ref="K32:K36" si="19">I32*2.87/100</f>
        <v>2583</v>
      </c>
      <c r="L32" s="50">
        <f t="shared" ref="L32:L36" si="20">I32*7.1/100</f>
        <v>6390</v>
      </c>
      <c r="M32" s="50">
        <f t="shared" ref="M32:M36" si="21">I32*1.15/100</f>
        <v>1034.9999999999998</v>
      </c>
      <c r="N32" s="50">
        <f t="shared" ref="N32:N36" si="22">I32*3.04/100</f>
        <v>2736</v>
      </c>
      <c r="O32" s="50">
        <f t="shared" ref="O32:O36" si="23">+I32*7.09%</f>
        <v>6381</v>
      </c>
      <c r="P32" s="50">
        <v>0</v>
      </c>
      <c r="Q32" s="50">
        <v>25</v>
      </c>
      <c r="R32" s="50">
        <v>0</v>
      </c>
      <c r="S32" s="50">
        <f t="shared" ref="S32:S36" si="24">K32+L32+M32+N32+O32+P32</f>
        <v>19125</v>
      </c>
      <c r="T32" s="50">
        <f t="shared" ref="T32:T36" si="25">J32+K32+N32+P32+Q32+R32</f>
        <v>15097.19</v>
      </c>
      <c r="U32" s="50">
        <f t="shared" ref="U32:U36" si="26">+L32+M32+O32</f>
        <v>13806</v>
      </c>
      <c r="V32" s="16">
        <f t="shared" ref="V32:V36" si="27">I32-T32</f>
        <v>74902.81</v>
      </c>
      <c r="X32" s="5"/>
    </row>
    <row r="33" spans="1:24" s="29" customFormat="1" ht="42" x14ac:dyDescent="0.35">
      <c r="A33" s="42">
        <v>23</v>
      </c>
      <c r="B33" s="60" t="s">
        <v>86</v>
      </c>
      <c r="C33" s="27" t="s">
        <v>29</v>
      </c>
      <c r="D33" s="27" t="s">
        <v>50</v>
      </c>
      <c r="E33" s="27" t="s">
        <v>80</v>
      </c>
      <c r="F33" s="27" t="s">
        <v>20</v>
      </c>
      <c r="G33" s="28">
        <v>46023</v>
      </c>
      <c r="H33" s="28">
        <v>46028</v>
      </c>
      <c r="I33" s="50">
        <v>100000</v>
      </c>
      <c r="J33" s="50">
        <v>12105.44</v>
      </c>
      <c r="K33" s="50">
        <f t="shared" si="19"/>
        <v>2870</v>
      </c>
      <c r="L33" s="50">
        <f t="shared" si="20"/>
        <v>7100</v>
      </c>
      <c r="M33" s="50">
        <f t="shared" si="21"/>
        <v>1149.9999999999998</v>
      </c>
      <c r="N33" s="50">
        <f t="shared" si="22"/>
        <v>3040</v>
      </c>
      <c r="O33" s="50">
        <f t="shared" si="23"/>
        <v>7090.0000000000009</v>
      </c>
      <c r="P33" s="50">
        <v>0</v>
      </c>
      <c r="Q33" s="50">
        <v>25</v>
      </c>
      <c r="R33" s="50">
        <v>0</v>
      </c>
      <c r="S33" s="50">
        <f t="shared" si="24"/>
        <v>21250</v>
      </c>
      <c r="T33" s="50">
        <f t="shared" si="25"/>
        <v>18040.440000000002</v>
      </c>
      <c r="U33" s="50">
        <f t="shared" si="26"/>
        <v>15340</v>
      </c>
      <c r="V33" s="16">
        <f t="shared" si="27"/>
        <v>81959.56</v>
      </c>
      <c r="W33" s="10"/>
      <c r="X33" s="5"/>
    </row>
    <row r="34" spans="1:24" s="29" customFormat="1" ht="42" x14ac:dyDescent="0.35">
      <c r="A34" s="42">
        <v>24</v>
      </c>
      <c r="B34" s="60" t="s">
        <v>87</v>
      </c>
      <c r="C34" s="27" t="s">
        <v>28</v>
      </c>
      <c r="D34" s="27" t="s">
        <v>88</v>
      </c>
      <c r="E34" s="27" t="s">
        <v>89</v>
      </c>
      <c r="F34" s="27" t="s">
        <v>20</v>
      </c>
      <c r="G34" s="28">
        <v>46023</v>
      </c>
      <c r="H34" s="28">
        <v>46028</v>
      </c>
      <c r="I34" s="50">
        <v>50000</v>
      </c>
      <c r="J34" s="50">
        <v>1854</v>
      </c>
      <c r="K34" s="50">
        <f t="shared" si="19"/>
        <v>1435</v>
      </c>
      <c r="L34" s="50">
        <f t="shared" si="20"/>
        <v>3550</v>
      </c>
      <c r="M34" s="50">
        <f t="shared" si="21"/>
        <v>574.99999999999989</v>
      </c>
      <c r="N34" s="50">
        <f t="shared" si="22"/>
        <v>1520</v>
      </c>
      <c r="O34" s="50">
        <f t="shared" si="23"/>
        <v>3545.0000000000005</v>
      </c>
      <c r="P34" s="50">
        <v>0</v>
      </c>
      <c r="Q34" s="50">
        <v>25</v>
      </c>
      <c r="R34" s="50">
        <v>0</v>
      </c>
      <c r="S34" s="50">
        <f t="shared" si="24"/>
        <v>10625</v>
      </c>
      <c r="T34" s="50">
        <f t="shared" si="25"/>
        <v>4834</v>
      </c>
      <c r="U34" s="50">
        <f t="shared" si="26"/>
        <v>7670</v>
      </c>
      <c r="V34" s="16">
        <f t="shared" si="27"/>
        <v>45166</v>
      </c>
      <c r="W34" s="10"/>
      <c r="X34" s="5"/>
    </row>
    <row r="35" spans="1:24" s="29" customFormat="1" ht="42" x14ac:dyDescent="0.35">
      <c r="A35" s="42">
        <v>25</v>
      </c>
      <c r="B35" s="60" t="s">
        <v>90</v>
      </c>
      <c r="C35" s="27" t="s">
        <v>29</v>
      </c>
      <c r="D35" s="27" t="s">
        <v>50</v>
      </c>
      <c r="E35" s="27" t="s">
        <v>93</v>
      </c>
      <c r="F35" s="27" t="s">
        <v>20</v>
      </c>
      <c r="G35" s="28">
        <v>46023</v>
      </c>
      <c r="H35" s="28">
        <v>46028</v>
      </c>
      <c r="I35" s="50">
        <v>50000</v>
      </c>
      <c r="J35" s="50">
        <v>1854</v>
      </c>
      <c r="K35" s="50">
        <f t="shared" si="19"/>
        <v>1435</v>
      </c>
      <c r="L35" s="50">
        <f t="shared" si="20"/>
        <v>3550</v>
      </c>
      <c r="M35" s="50">
        <f t="shared" si="21"/>
        <v>574.99999999999989</v>
      </c>
      <c r="N35" s="50">
        <f t="shared" si="22"/>
        <v>1520</v>
      </c>
      <c r="O35" s="50">
        <f t="shared" si="23"/>
        <v>3545.0000000000005</v>
      </c>
      <c r="P35" s="50">
        <v>0</v>
      </c>
      <c r="Q35" s="50">
        <v>25</v>
      </c>
      <c r="R35" s="50">
        <v>1000</v>
      </c>
      <c r="S35" s="50">
        <f t="shared" si="24"/>
        <v>10625</v>
      </c>
      <c r="T35" s="50">
        <f t="shared" si="25"/>
        <v>5834</v>
      </c>
      <c r="U35" s="50">
        <f t="shared" si="26"/>
        <v>7670</v>
      </c>
      <c r="V35" s="16">
        <f t="shared" si="27"/>
        <v>44166</v>
      </c>
      <c r="W35" s="10"/>
      <c r="X35" s="5"/>
    </row>
    <row r="36" spans="1:24" s="29" customFormat="1" ht="41.25" customHeight="1" x14ac:dyDescent="0.35">
      <c r="A36" s="42">
        <v>26</v>
      </c>
      <c r="B36" s="51" t="s">
        <v>91</v>
      </c>
      <c r="C36" s="27" t="s">
        <v>29</v>
      </c>
      <c r="D36" s="27" t="s">
        <v>77</v>
      </c>
      <c r="E36" s="62" t="s">
        <v>92</v>
      </c>
      <c r="F36" s="27" t="s">
        <v>20</v>
      </c>
      <c r="G36" s="28">
        <v>46023</v>
      </c>
      <c r="H36" s="28">
        <v>46028</v>
      </c>
      <c r="I36" s="50">
        <v>50000</v>
      </c>
      <c r="J36" s="50">
        <v>1854</v>
      </c>
      <c r="K36" s="50">
        <f t="shared" si="19"/>
        <v>1435</v>
      </c>
      <c r="L36" s="50">
        <f t="shared" si="20"/>
        <v>3550</v>
      </c>
      <c r="M36" s="50">
        <f t="shared" si="21"/>
        <v>574.99999999999989</v>
      </c>
      <c r="N36" s="50">
        <f t="shared" si="22"/>
        <v>1520</v>
      </c>
      <c r="O36" s="50">
        <f t="shared" si="23"/>
        <v>3545.0000000000005</v>
      </c>
      <c r="P36" s="50">
        <v>0</v>
      </c>
      <c r="Q36" s="50">
        <v>25</v>
      </c>
      <c r="R36" s="50">
        <v>0</v>
      </c>
      <c r="S36" s="50">
        <f t="shared" si="24"/>
        <v>10625</v>
      </c>
      <c r="T36" s="50">
        <f t="shared" si="25"/>
        <v>4834</v>
      </c>
      <c r="U36" s="50">
        <f t="shared" si="26"/>
        <v>7670</v>
      </c>
      <c r="V36" s="16">
        <f t="shared" si="27"/>
        <v>45166</v>
      </c>
      <c r="W36" s="10"/>
      <c r="X36" s="5"/>
    </row>
    <row r="37" spans="1:24" s="29" customFormat="1" ht="42" x14ac:dyDescent="0.35">
      <c r="A37" s="42">
        <v>27</v>
      </c>
      <c r="B37" s="60" t="s">
        <v>101</v>
      </c>
      <c r="C37" s="27" t="s">
        <v>29</v>
      </c>
      <c r="D37" s="27" t="s">
        <v>100</v>
      </c>
      <c r="E37" s="27" t="s">
        <v>99</v>
      </c>
      <c r="F37" s="27" t="s">
        <v>20</v>
      </c>
      <c r="G37" s="28">
        <v>46023</v>
      </c>
      <c r="H37" s="28">
        <v>46028</v>
      </c>
      <c r="I37" s="27">
        <v>110000</v>
      </c>
      <c r="J37" s="50">
        <v>14457.69</v>
      </c>
      <c r="K37" s="50">
        <f>I37*2.87/100</f>
        <v>3157</v>
      </c>
      <c r="L37" s="50">
        <f>I37*7.1/100</f>
        <v>7810</v>
      </c>
      <c r="M37" s="50">
        <f>I37*1.15/100</f>
        <v>1264.9999999999998</v>
      </c>
      <c r="N37" s="50">
        <f>I37*3.04/100</f>
        <v>3344</v>
      </c>
      <c r="O37" s="50">
        <f>+I37*7.09%</f>
        <v>7799.0000000000009</v>
      </c>
      <c r="P37" s="50">
        <v>0</v>
      </c>
      <c r="Q37" s="50">
        <v>25</v>
      </c>
      <c r="R37" s="50">
        <v>4252.2</v>
      </c>
      <c r="S37" s="50">
        <f>K37+L37+M37+N37+O37+P37</f>
        <v>23375</v>
      </c>
      <c r="T37" s="50">
        <f>J37+K37+N37+P37+Q37+R37</f>
        <v>25235.890000000003</v>
      </c>
      <c r="U37" s="50">
        <f>+L37+M37+O37</f>
        <v>16874</v>
      </c>
      <c r="V37" s="16">
        <f>I37-T37</f>
        <v>84764.11</v>
      </c>
      <c r="W37" s="10"/>
      <c r="X37" s="5"/>
    </row>
    <row r="38" spans="1:24" s="10" customFormat="1" ht="42" x14ac:dyDescent="0.35">
      <c r="A38" s="42">
        <v>28</v>
      </c>
      <c r="B38" s="60" t="s">
        <v>107</v>
      </c>
      <c r="C38" s="27" t="s">
        <v>28</v>
      </c>
      <c r="D38" s="27" t="s">
        <v>108</v>
      </c>
      <c r="E38" s="27" t="s">
        <v>109</v>
      </c>
      <c r="F38" s="27" t="s">
        <v>20</v>
      </c>
      <c r="G38" s="28">
        <v>45668</v>
      </c>
      <c r="H38" s="28">
        <v>46027</v>
      </c>
      <c r="I38" s="27">
        <v>75000</v>
      </c>
      <c r="J38" s="50">
        <v>6309.35</v>
      </c>
      <c r="K38" s="50">
        <f>I38*2.87/100</f>
        <v>2152.5</v>
      </c>
      <c r="L38" s="50">
        <f>I38*7.1/100</f>
        <v>5325</v>
      </c>
      <c r="M38" s="50">
        <f>I38*1.15/100</f>
        <v>862.5</v>
      </c>
      <c r="N38" s="50">
        <f>I38*3.04/100</f>
        <v>2280</v>
      </c>
      <c r="O38" s="50">
        <f>+I38*7.09%</f>
        <v>5317.5</v>
      </c>
      <c r="P38" s="50">
        <v>0</v>
      </c>
      <c r="Q38" s="50">
        <v>25</v>
      </c>
      <c r="R38" s="50">
        <v>2076.4899999999998</v>
      </c>
      <c r="S38" s="50">
        <f>K38+L38+M38+N38+O38+P38</f>
        <v>15937.5</v>
      </c>
      <c r="T38" s="50">
        <f>J38+K38+N38+P38+Q38+R38</f>
        <v>12843.34</v>
      </c>
      <c r="U38" s="50">
        <f>L38+M38+O38</f>
        <v>11505</v>
      </c>
      <c r="V38" s="16">
        <f>I38-T38</f>
        <v>62156.66</v>
      </c>
      <c r="X38" s="5"/>
    </row>
    <row r="39" spans="1:24" s="12" customFormat="1" ht="42" x14ac:dyDescent="0.35">
      <c r="A39" s="42">
        <v>29</v>
      </c>
      <c r="B39" s="60" t="s">
        <v>103</v>
      </c>
      <c r="C39" s="27" t="s">
        <v>28</v>
      </c>
      <c r="D39" s="27" t="s">
        <v>88</v>
      </c>
      <c r="E39" s="27" t="s">
        <v>102</v>
      </c>
      <c r="F39" s="27" t="s">
        <v>20</v>
      </c>
      <c r="G39" s="28">
        <v>46023</v>
      </c>
      <c r="H39" s="28">
        <v>46028</v>
      </c>
      <c r="I39" s="27">
        <v>65000</v>
      </c>
      <c r="J39" s="50">
        <v>4427.55</v>
      </c>
      <c r="K39" s="50">
        <f>I39*2.87/100</f>
        <v>1865.5</v>
      </c>
      <c r="L39" s="50">
        <f>I39*7.1/100</f>
        <v>4615</v>
      </c>
      <c r="M39" s="50">
        <f>I39*1.15/100</f>
        <v>747.5</v>
      </c>
      <c r="N39" s="50">
        <f>I39*3.04/100</f>
        <v>1976</v>
      </c>
      <c r="O39" s="50">
        <f>+I39*7.09%</f>
        <v>4608.5</v>
      </c>
      <c r="P39" s="50">
        <v>0</v>
      </c>
      <c r="Q39" s="50">
        <v>25</v>
      </c>
      <c r="R39" s="50">
        <v>0</v>
      </c>
      <c r="S39" s="50">
        <f>K39+L39+M39+N39+O39+P39</f>
        <v>13812.5</v>
      </c>
      <c r="T39" s="50">
        <f>J39+K39+N39+P39+Q39+R39</f>
        <v>8294.0499999999993</v>
      </c>
      <c r="U39" s="50">
        <f>+L39+M39+O39</f>
        <v>9971</v>
      </c>
      <c r="V39" s="16">
        <f>I39-T39</f>
        <v>56705.95</v>
      </c>
      <c r="X39" s="5"/>
    </row>
    <row r="40" spans="1:24" s="29" customFormat="1" ht="63" x14ac:dyDescent="0.35">
      <c r="A40" s="42">
        <v>30</v>
      </c>
      <c r="B40" s="60" t="s">
        <v>112</v>
      </c>
      <c r="C40" s="27" t="s">
        <v>28</v>
      </c>
      <c r="D40" s="27" t="s">
        <v>111</v>
      </c>
      <c r="E40" s="27" t="s">
        <v>110</v>
      </c>
      <c r="F40" s="27" t="s">
        <v>20</v>
      </c>
      <c r="G40" s="28">
        <v>46023</v>
      </c>
      <c r="H40" s="28">
        <v>46028</v>
      </c>
      <c r="I40" s="27">
        <v>57000</v>
      </c>
      <c r="J40" s="50">
        <v>2922.11</v>
      </c>
      <c r="K40" s="50">
        <f>I40*2.87/100</f>
        <v>1635.9</v>
      </c>
      <c r="L40" s="50">
        <f>I40*7.1/100</f>
        <v>4047</v>
      </c>
      <c r="M40" s="50">
        <f>I40*1.15/100</f>
        <v>655.5</v>
      </c>
      <c r="N40" s="50">
        <f>I40*3.04/100</f>
        <v>1732.8</v>
      </c>
      <c r="O40" s="50">
        <f>+I40*7.09%</f>
        <v>4041.3</v>
      </c>
      <c r="P40" s="50">
        <v>0</v>
      </c>
      <c r="Q40" s="50">
        <v>25</v>
      </c>
      <c r="R40" s="50">
        <v>0</v>
      </c>
      <c r="S40" s="50">
        <f>K40+L40+M40+N40+O40+P40</f>
        <v>12112.5</v>
      </c>
      <c r="T40" s="50">
        <f>J40+K40+N40+P40+Q40+R40</f>
        <v>6315.81</v>
      </c>
      <c r="U40" s="50">
        <f>+L40+M40+O40</f>
        <v>8743.7999999999993</v>
      </c>
      <c r="V40" s="16">
        <f>I40-T40</f>
        <v>50684.19</v>
      </c>
      <c r="W40" s="10"/>
      <c r="X40" s="5"/>
    </row>
    <row r="41" spans="1:24" s="8" customFormat="1" ht="42" x14ac:dyDescent="0.35">
      <c r="A41" s="42">
        <v>31</v>
      </c>
      <c r="B41" s="60" t="s">
        <v>104</v>
      </c>
      <c r="C41" s="27" t="s">
        <v>28</v>
      </c>
      <c r="D41" s="27" t="s">
        <v>105</v>
      </c>
      <c r="E41" s="27" t="s">
        <v>106</v>
      </c>
      <c r="F41" s="27" t="s">
        <v>20</v>
      </c>
      <c r="G41" s="28">
        <v>46023</v>
      </c>
      <c r="H41" s="28">
        <v>46028</v>
      </c>
      <c r="I41" s="27">
        <v>110000</v>
      </c>
      <c r="J41" s="50">
        <v>14457.69</v>
      </c>
      <c r="K41" s="50">
        <f>I41*2.87/100</f>
        <v>3157</v>
      </c>
      <c r="L41" s="50">
        <f>I41*7.1/100</f>
        <v>7810</v>
      </c>
      <c r="M41" s="50">
        <f>I41*1.15/100</f>
        <v>1264.9999999999998</v>
      </c>
      <c r="N41" s="50">
        <f>I41*3.04/100</f>
        <v>3344</v>
      </c>
      <c r="O41" s="50">
        <f>+I41*7.09%</f>
        <v>7799.0000000000009</v>
      </c>
      <c r="P41" s="50">
        <v>0</v>
      </c>
      <c r="Q41" s="50">
        <v>25</v>
      </c>
      <c r="R41" s="50">
        <v>0</v>
      </c>
      <c r="S41" s="50">
        <f>K41+L41+M41+N41+O41+P41</f>
        <v>23375</v>
      </c>
      <c r="T41" s="50">
        <f>J41+K41+N41+P41+Q41+R41</f>
        <v>20983.690000000002</v>
      </c>
      <c r="U41" s="50">
        <f>L41+M41+O41</f>
        <v>16874</v>
      </c>
      <c r="V41" s="16">
        <f>I41-T41</f>
        <v>89016.31</v>
      </c>
      <c r="X41" s="5"/>
    </row>
    <row r="42" spans="1:24" s="29" customFormat="1" ht="21" x14ac:dyDescent="0.2">
      <c r="A42" s="75" t="s">
        <v>19</v>
      </c>
      <c r="B42" s="76"/>
      <c r="C42" s="76"/>
      <c r="D42" s="76"/>
      <c r="E42" s="76"/>
      <c r="F42" s="77"/>
      <c r="G42" s="37"/>
      <c r="H42" s="37"/>
      <c r="I42" s="34">
        <f>SUM(I11:I41)</f>
        <v>2429000</v>
      </c>
      <c r="J42" s="34">
        <f t="shared" ref="J42:V42" si="28">SUM(J11:J41)</f>
        <v>238132.09999999998</v>
      </c>
      <c r="K42" s="34">
        <f t="shared" si="28"/>
        <v>69712.3</v>
      </c>
      <c r="L42" s="34">
        <f t="shared" si="28"/>
        <v>172459</v>
      </c>
      <c r="M42" s="34">
        <f t="shared" si="28"/>
        <v>27933.5</v>
      </c>
      <c r="N42" s="34">
        <f t="shared" si="28"/>
        <v>73841.600000000006</v>
      </c>
      <c r="O42" s="34">
        <f t="shared" si="28"/>
        <v>166951.1</v>
      </c>
      <c r="P42" s="34">
        <f t="shared" si="28"/>
        <v>1919.78</v>
      </c>
      <c r="Q42" s="34">
        <f t="shared" si="28"/>
        <v>775</v>
      </c>
      <c r="R42" s="34">
        <f t="shared" si="28"/>
        <v>19359.69000000001</v>
      </c>
      <c r="S42" s="34">
        <f t="shared" si="28"/>
        <v>512817.28</v>
      </c>
      <c r="T42" s="34">
        <f t="shared" si="28"/>
        <v>403740.47000000003</v>
      </c>
      <c r="U42" s="34">
        <f t="shared" si="28"/>
        <v>367343.6</v>
      </c>
      <c r="V42" s="34">
        <f t="shared" si="28"/>
        <v>2025259.5300000003</v>
      </c>
      <c r="W42" s="1"/>
      <c r="X42" s="1"/>
    </row>
    <row r="43" spans="1:24" s="29" customFormat="1" ht="21" x14ac:dyDescent="0.2">
      <c r="A43" s="17" t="s">
        <v>3</v>
      </c>
      <c r="B43" s="18"/>
      <c r="C43" s="18"/>
      <c r="D43" s="18"/>
      <c r="E43" s="14"/>
      <c r="F43" s="14"/>
      <c r="G43" s="14"/>
      <c r="H43" s="14"/>
      <c r="I43" s="20"/>
      <c r="J43" s="13"/>
      <c r="K43" s="13"/>
      <c r="L43" s="15"/>
      <c r="M43" s="14"/>
      <c r="N43" s="14"/>
      <c r="O43" s="14"/>
      <c r="P43" s="14"/>
      <c r="Q43" s="14"/>
      <c r="R43" s="14"/>
      <c r="S43" s="13"/>
      <c r="T43" s="13"/>
      <c r="U43" s="13"/>
      <c r="V43" s="14"/>
      <c r="W43" s="1"/>
      <c r="X43" s="1"/>
    </row>
    <row r="44" spans="1:24" s="10" customFormat="1" ht="21" x14ac:dyDescent="0.2">
      <c r="A44" s="14" t="s">
        <v>24</v>
      </c>
      <c r="B44" s="18"/>
      <c r="C44" s="18"/>
      <c r="D44" s="18"/>
      <c r="E44" s="14"/>
      <c r="F44" s="14"/>
      <c r="G44" s="14"/>
      <c r="H44" s="14"/>
      <c r="I44" s="24"/>
      <c r="J44" s="36"/>
      <c r="K44" s="36"/>
      <c r="L44" s="36"/>
      <c r="M44" s="36"/>
      <c r="N44" s="36"/>
      <c r="O44" s="36"/>
      <c r="P44" s="36"/>
      <c r="Q44" s="14"/>
      <c r="R44" s="14"/>
      <c r="S44" s="14"/>
      <c r="T44" s="14"/>
      <c r="U44" s="14"/>
      <c r="V44" s="14"/>
      <c r="W44" s="1"/>
      <c r="X44" s="1"/>
    </row>
    <row r="45" spans="1:24" s="10" customFormat="1" ht="21" x14ac:dyDescent="0.2">
      <c r="A45" s="14"/>
      <c r="B45" s="18"/>
      <c r="C45" s="18"/>
      <c r="D45" s="18"/>
      <c r="E45" s="14"/>
      <c r="F45" s="14"/>
      <c r="G45" s="14"/>
      <c r="H45" s="14"/>
      <c r="I45" s="24"/>
      <c r="J45" s="36"/>
      <c r="K45" s="36"/>
      <c r="L45" s="36"/>
      <c r="M45" s="36"/>
      <c r="N45" s="36"/>
      <c r="O45" s="36"/>
      <c r="P45" s="36"/>
      <c r="Q45" s="14"/>
      <c r="R45" s="14"/>
      <c r="S45" s="14"/>
      <c r="T45" s="14"/>
      <c r="U45" s="14"/>
      <c r="V45" s="14"/>
      <c r="X45" s="5"/>
    </row>
    <row r="46" spans="1:24" s="10" customFormat="1" ht="21" x14ac:dyDescent="0.2">
      <c r="A46" s="14"/>
      <c r="B46" s="18"/>
      <c r="C46" s="18"/>
      <c r="D46" s="18"/>
      <c r="E46" s="14"/>
      <c r="F46" s="14"/>
      <c r="G46" s="14"/>
      <c r="H46" s="14"/>
      <c r="I46" s="24"/>
      <c r="J46" s="36"/>
      <c r="K46" s="36"/>
      <c r="L46" s="36"/>
      <c r="M46" s="36"/>
      <c r="N46" s="36"/>
      <c r="O46" s="36"/>
      <c r="P46" s="36"/>
      <c r="Q46" s="14"/>
      <c r="R46" s="14"/>
      <c r="S46" s="14"/>
      <c r="T46" s="14"/>
      <c r="U46" s="14"/>
      <c r="V46" s="14"/>
      <c r="X46" s="5"/>
    </row>
    <row r="47" spans="1:24" s="10" customFormat="1" ht="21" x14ac:dyDescent="0.2">
      <c r="A47" s="14"/>
      <c r="B47" s="18"/>
      <c r="C47" s="18"/>
      <c r="D47" s="18"/>
      <c r="E47" s="14"/>
      <c r="F47" s="14"/>
      <c r="G47" s="14"/>
      <c r="H47" s="14"/>
      <c r="I47" s="24"/>
      <c r="J47" s="36"/>
      <c r="K47" s="36"/>
      <c r="L47" s="36"/>
      <c r="M47" s="36"/>
      <c r="N47" s="36"/>
      <c r="O47" s="36"/>
      <c r="P47" s="36"/>
      <c r="Q47" s="14"/>
      <c r="R47" s="14"/>
      <c r="S47" s="14"/>
      <c r="T47" s="14"/>
      <c r="U47" s="14"/>
      <c r="V47" s="14"/>
      <c r="X47" s="5"/>
    </row>
    <row r="48" spans="1:24" s="10" customFormat="1" ht="21" x14ac:dyDescent="0.2">
      <c r="A48" s="14" t="s">
        <v>25</v>
      </c>
      <c r="B48" s="18"/>
      <c r="C48" s="18"/>
      <c r="D48" s="18"/>
      <c r="E48" s="25"/>
      <c r="F48" s="22"/>
      <c r="G48" s="22"/>
      <c r="H48" s="22"/>
      <c r="I48" s="23"/>
      <c r="J48" s="36"/>
      <c r="K48" s="36"/>
      <c r="L48" s="36"/>
      <c r="M48" s="36"/>
      <c r="N48" s="36"/>
      <c r="O48" s="25"/>
      <c r="P48" s="38"/>
      <c r="Q48" s="8"/>
      <c r="R48" s="13"/>
      <c r="S48" s="15"/>
      <c r="T48" s="14"/>
      <c r="U48" s="8"/>
      <c r="V48" s="14"/>
      <c r="X48" s="5"/>
    </row>
    <row r="49" spans="1:24" s="10" customFormat="1" ht="21" x14ac:dyDescent="0.2">
      <c r="A49" s="14" t="s">
        <v>26</v>
      </c>
      <c r="B49" s="18"/>
      <c r="C49" s="18"/>
      <c r="D49" s="18"/>
      <c r="E49" s="25"/>
      <c r="F49" s="21"/>
      <c r="G49" s="21"/>
      <c r="H49" s="21"/>
      <c r="I49" s="39"/>
      <c r="J49" s="31" t="s">
        <v>39</v>
      </c>
      <c r="K49" s="32"/>
      <c r="L49" s="25"/>
      <c r="M49" s="25"/>
      <c r="N49" s="40"/>
      <c r="O49" s="33"/>
      <c r="P49" s="33"/>
      <c r="Q49" s="8"/>
      <c r="R49" s="15"/>
      <c r="S49" s="14"/>
      <c r="T49" s="14"/>
      <c r="U49" s="8"/>
      <c r="V49" s="14"/>
      <c r="X49" s="5"/>
    </row>
    <row r="50" spans="1:24" s="10" customFormat="1" ht="21" x14ac:dyDescent="0.2">
      <c r="A50" s="14" t="s">
        <v>36</v>
      </c>
      <c r="B50" s="18"/>
      <c r="C50" s="18"/>
      <c r="D50" s="18"/>
      <c r="E50" s="14"/>
      <c r="F50" s="18"/>
      <c r="G50" s="18"/>
      <c r="H50" s="18"/>
      <c r="I50" s="41"/>
      <c r="J50" s="26" t="s">
        <v>40</v>
      </c>
      <c r="K50" s="24"/>
      <c r="L50" s="25"/>
      <c r="M50" s="23"/>
      <c r="N50" s="25"/>
      <c r="O50" s="38"/>
      <c r="P50" s="38"/>
      <c r="Q50" s="13"/>
      <c r="R50" s="15"/>
      <c r="S50" s="15"/>
      <c r="T50" s="14"/>
      <c r="U50" s="8"/>
      <c r="V50" s="14"/>
      <c r="X50" s="5"/>
    </row>
    <row r="51" spans="1:24" s="10" customFormat="1" ht="21" x14ac:dyDescent="0.2">
      <c r="A51" s="19" t="s">
        <v>23</v>
      </c>
      <c r="B51" s="19"/>
      <c r="C51" s="19"/>
      <c r="D51" s="19"/>
      <c r="E51" s="19"/>
      <c r="F51" s="19"/>
      <c r="G51" s="19"/>
      <c r="H51" s="19"/>
      <c r="I51" s="41"/>
      <c r="J51" s="26"/>
      <c r="K51" s="24"/>
      <c r="L51" s="25"/>
      <c r="M51" s="23"/>
      <c r="N51" s="25"/>
      <c r="O51" s="25"/>
      <c r="P51" s="38"/>
      <c r="Q51" s="8"/>
      <c r="R51" s="21"/>
      <c r="S51" s="15"/>
      <c r="T51" s="15"/>
      <c r="U51" s="15"/>
      <c r="V51" s="14"/>
      <c r="X51" s="5"/>
    </row>
    <row r="52" spans="1:24" s="10" customFormat="1" x14ac:dyDescent="0.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11"/>
      <c r="O52" s="5"/>
      <c r="P52" s="5"/>
      <c r="Q52" s="5"/>
      <c r="R52" s="5"/>
      <c r="S52" s="5"/>
      <c r="T52" s="5"/>
      <c r="U52" s="5"/>
      <c r="V52" s="5"/>
      <c r="X52" s="5"/>
    </row>
    <row r="53" spans="1:24" s="12" customFormat="1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11"/>
      <c r="O53" s="5"/>
      <c r="P53" s="5"/>
      <c r="Q53" s="5"/>
      <c r="R53" s="5"/>
      <c r="S53" s="5"/>
      <c r="T53" s="5"/>
      <c r="U53" s="5"/>
      <c r="V53" s="5"/>
      <c r="X53" s="5"/>
    </row>
    <row r="54" spans="1:24" s="12" customFormat="1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11"/>
      <c r="O54" s="5"/>
      <c r="P54" s="5"/>
      <c r="Q54" s="5"/>
      <c r="R54" s="5"/>
      <c r="S54" s="5"/>
      <c r="T54" s="5"/>
      <c r="U54" s="5"/>
      <c r="V54" s="5"/>
      <c r="X54" s="5"/>
    </row>
    <row r="55" spans="1:24" s="12" customFormat="1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11"/>
      <c r="O55" s="5"/>
      <c r="P55" s="5"/>
      <c r="Q55" s="5"/>
      <c r="R55" s="5"/>
      <c r="S55" s="5"/>
      <c r="T55" s="5"/>
      <c r="U55" s="5"/>
      <c r="V55" s="5"/>
      <c r="X55" s="5"/>
    </row>
    <row r="56" spans="1:24" s="12" customFormat="1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11"/>
      <c r="O56" s="5"/>
      <c r="P56" s="5"/>
      <c r="Q56" s="5"/>
      <c r="R56" s="5"/>
      <c r="S56" s="5"/>
      <c r="T56" s="5"/>
      <c r="U56" s="5"/>
      <c r="V56" s="5"/>
      <c r="X56" s="5"/>
    </row>
    <row r="57" spans="1:24" s="12" customFormat="1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11"/>
      <c r="O57" s="5"/>
      <c r="P57" s="5"/>
      <c r="Q57" s="5"/>
      <c r="R57" s="5"/>
      <c r="S57" s="5"/>
      <c r="T57" s="5"/>
      <c r="U57" s="5"/>
      <c r="V57" s="5"/>
      <c r="X57" s="5"/>
    </row>
    <row r="58" spans="1:24" s="12" customFormat="1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11"/>
      <c r="O58" s="5"/>
      <c r="P58" s="5"/>
      <c r="Q58" s="5"/>
      <c r="R58" s="5"/>
      <c r="S58" s="5"/>
      <c r="T58" s="5"/>
      <c r="U58" s="5"/>
      <c r="V58" s="5"/>
      <c r="X58" s="5"/>
    </row>
    <row r="59" spans="1:24" s="12" customForma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11"/>
      <c r="O59" s="5"/>
      <c r="P59" s="5"/>
      <c r="Q59" s="5"/>
      <c r="R59" s="5"/>
      <c r="S59" s="5"/>
      <c r="T59" s="5"/>
      <c r="U59" s="5"/>
      <c r="V59" s="5"/>
      <c r="X59" s="5"/>
    </row>
    <row r="60" spans="1:24" s="12" customFormat="1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5"/>
      <c r="O60" s="5"/>
      <c r="P60" s="5"/>
      <c r="Q60" s="5"/>
      <c r="R60" s="5"/>
      <c r="S60" s="5"/>
      <c r="T60" s="5"/>
      <c r="U60" s="5"/>
      <c r="V60" s="5"/>
      <c r="X60" s="5"/>
    </row>
    <row r="61" spans="1:24" s="12" customFormat="1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5"/>
      <c r="O61" s="5"/>
      <c r="P61" s="5"/>
      <c r="Q61" s="5"/>
      <c r="R61" s="5"/>
      <c r="S61" s="5"/>
      <c r="T61" s="5"/>
      <c r="U61" s="5"/>
      <c r="V61" s="5"/>
      <c r="X61" s="5"/>
    </row>
    <row r="62" spans="1:24" s="12" customFormat="1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5"/>
      <c r="O62" s="5"/>
      <c r="P62" s="5"/>
      <c r="Q62" s="5"/>
      <c r="R62" s="5"/>
      <c r="S62" s="5"/>
      <c r="T62" s="5"/>
      <c r="U62" s="5"/>
      <c r="V62" s="5"/>
      <c r="X62" s="5"/>
    </row>
    <row r="63" spans="1:24" s="12" customFormat="1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5"/>
      <c r="O63" s="5"/>
      <c r="P63" s="5"/>
      <c r="Q63" s="5"/>
      <c r="R63" s="5"/>
      <c r="S63" s="5"/>
      <c r="T63" s="5"/>
      <c r="U63" s="5"/>
      <c r="V63" s="5"/>
      <c r="X63" s="5"/>
    </row>
    <row r="64" spans="1:24" s="12" customForma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X64" s="5"/>
    </row>
    <row r="65" spans="1:24" s="12" customForma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X65" s="5"/>
    </row>
    <row r="66" spans="1:24" s="12" customForma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X66" s="5"/>
    </row>
    <row r="67" spans="1:24" s="12" customForma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X67" s="5"/>
    </row>
    <row r="68" spans="1:24" s="12" customForma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X68" s="5"/>
    </row>
    <row r="69" spans="1:24" s="12" customForma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X69" s="5"/>
    </row>
    <row r="70" spans="1:24" s="12" customForma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X70" s="5"/>
    </row>
    <row r="71" spans="1:24" s="12" customForma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X71" s="5"/>
    </row>
    <row r="72" spans="1:24" s="12" customForma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X72" s="5"/>
    </row>
    <row r="73" spans="1:24" s="12" customForma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X73" s="5"/>
    </row>
    <row r="74" spans="1:24" s="12" customForma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X74" s="5"/>
    </row>
    <row r="75" spans="1:24" s="12" customForma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X75" s="5"/>
    </row>
    <row r="76" spans="1:24" s="12" customForma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X76" s="5"/>
    </row>
    <row r="77" spans="1:24" s="10" customForma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X77" s="5"/>
    </row>
    <row r="78" spans="1:24" s="10" customForma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X78" s="5"/>
    </row>
    <row r="79" spans="1:24" s="10" customForma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X79" s="5"/>
    </row>
    <row r="80" spans="1:24" s="10" customForma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X80" s="5"/>
    </row>
    <row r="81" spans="1:24" s="10" customForma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X81" s="5"/>
    </row>
    <row r="82" spans="1:24" s="10" customForma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X82" s="5"/>
    </row>
    <row r="83" spans="1:24" s="10" customForma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X83" s="5"/>
    </row>
    <row r="84" spans="1:24" s="10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X84" s="5"/>
    </row>
    <row r="85" spans="1:24" s="10" customForma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X85" s="5"/>
    </row>
    <row r="86" spans="1:24" s="10" customForma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X86" s="5"/>
    </row>
    <row r="87" spans="1:24" s="10" customForma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X87" s="5"/>
    </row>
    <row r="88" spans="1:24" s="7" customFormat="1" ht="56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X88" s="5"/>
    </row>
    <row r="89" spans="1:24" s="7" customFormat="1" ht="56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X89" s="5"/>
    </row>
    <row r="90" spans="1:24" s="7" customFormat="1" ht="56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X90" s="5"/>
    </row>
    <row r="91" spans="1:24" s="7" customFormat="1" ht="56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X91" s="5"/>
    </row>
    <row r="92" spans="1:24" s="7" customFormat="1" ht="53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X92" s="5"/>
    </row>
    <row r="93" spans="1:24" s="7" customFormat="1" ht="56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X93" s="5"/>
    </row>
    <row r="94" spans="1:24" s="12" customForma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X94" s="5"/>
    </row>
    <row r="95" spans="1:24" s="7" customFormat="1" ht="53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X95" s="5"/>
    </row>
    <row r="96" spans="1:24" s="12" customForma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X96" s="5"/>
    </row>
    <row r="97" spans="1:24" s="7" customFormat="1" ht="56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X97" s="5"/>
    </row>
    <row r="98" spans="1:24" s="10" customForma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X98" s="5"/>
    </row>
    <row r="99" spans="1:24" s="12" customForma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X99" s="5"/>
    </row>
    <row r="100" spans="1:24" s="7" customFormat="1" ht="53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X100" s="5"/>
    </row>
    <row r="101" spans="1:24" s="10" customForma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X101" s="5"/>
    </row>
    <row r="102" spans="1:24" s="12" customForma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X102" s="5"/>
    </row>
    <row r="103" spans="1:24" s="7" customFormat="1" ht="56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X103" s="5"/>
    </row>
    <row r="104" spans="1:24" s="12" customForma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X104" s="5"/>
    </row>
    <row r="105" spans="1:24" s="10" customForma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X105" s="5"/>
    </row>
    <row r="106" spans="1:24" s="7" customFormat="1" ht="20.2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X106" s="5"/>
    </row>
    <row r="107" spans="1:24" s="8" customFormat="1" ht="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X107" s="5"/>
    </row>
    <row r="108" spans="1:24" s="10" customForma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X108" s="5"/>
    </row>
    <row r="109" spans="1:24" s="29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0"/>
      <c r="X109" s="5"/>
    </row>
    <row r="110" spans="1:24" s="29" customForma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0"/>
      <c r="X110" s="5"/>
    </row>
    <row r="111" spans="1:24" s="29" customForma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0"/>
      <c r="X111" s="5"/>
    </row>
    <row r="112" spans="1:24" s="8" customFormat="1" ht="33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36"/>
      <c r="X112" s="5"/>
    </row>
    <row r="113" spans="1:23" s="8" customFormat="1" ht="24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4"/>
    </row>
    <row r="114" spans="1:23" s="8" customFormat="1" ht="24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4"/>
    </row>
    <row r="115" spans="1:23" s="8" customFormat="1" ht="68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4"/>
    </row>
    <row r="116" spans="1:23" s="8" customFormat="1" ht="24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4"/>
    </row>
    <row r="117" spans="1:23" s="1" customFormat="1" ht="24" customHeight="1" x14ac:dyDescent="0.2">
      <c r="W117" s="14"/>
    </row>
    <row r="118" spans="1:23" s="1" customFormat="1" ht="24" customHeight="1" x14ac:dyDescent="0.2">
      <c r="W118" s="14"/>
    </row>
    <row r="119" spans="1:23" s="1" customFormat="1" ht="24" customHeight="1" x14ac:dyDescent="0.2">
      <c r="W119" s="14"/>
    </row>
    <row r="120" spans="1:23" s="1" customFormat="1" ht="24" customHeight="1" x14ac:dyDescent="0.2"/>
    <row r="121" spans="1:23" s="1" customFormat="1" ht="24" customHeight="1" x14ac:dyDescent="0.2"/>
    <row r="122" spans="1:23" s="1" customFormat="1" ht="24" customHeight="1" x14ac:dyDescent="0.2"/>
    <row r="123" spans="1:23" s="1" customFormat="1" ht="24" customHeight="1" x14ac:dyDescent="0.2"/>
    <row r="124" spans="1:23" s="1" customFormat="1" ht="24" customHeight="1" x14ac:dyDescent="0.2"/>
    <row r="125" spans="1:23" s="1" customFormat="1" ht="24" customHeight="1" x14ac:dyDescent="0.2"/>
    <row r="126" spans="1:23" s="1" customFormat="1" ht="24" customHeight="1" x14ac:dyDescent="0.2"/>
    <row r="127" spans="1:23" s="1" customFormat="1" ht="24" customHeight="1" x14ac:dyDescent="0.2"/>
    <row r="128" spans="1:23" s="1" customFormat="1" ht="24" customHeigh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pans="1:22" s="1" customFormat="1" x14ac:dyDescent="0.2"/>
    <row r="370" spans="1:22" s="1" customFormat="1" x14ac:dyDescent="0.2"/>
    <row r="371" spans="1:22" s="1" customFormat="1" x14ac:dyDescent="0.2"/>
    <row r="372" spans="1:22" s="1" customFormat="1" x14ac:dyDescent="0.2"/>
    <row r="373" spans="1:22" s="1" customFormat="1" x14ac:dyDescent="0.2"/>
    <row r="374" spans="1:22" s="1" customFormat="1" x14ac:dyDescent="0.2"/>
    <row r="375" spans="1:22" s="1" customFormat="1" x14ac:dyDescent="0.2"/>
    <row r="376" spans="1:22" s="1" customFormat="1" x14ac:dyDescent="0.2"/>
    <row r="377" spans="1:22" s="1" customFormat="1" x14ac:dyDescent="0.2">
      <c r="A377" s="6"/>
      <c r="B377" s="4"/>
      <c r="C377" s="4"/>
      <c r="D377" s="4"/>
      <c r="E377" s="4"/>
      <c r="F377" s="4"/>
      <c r="G377" s="4"/>
      <c r="H377" s="4"/>
      <c r="I377" s="4"/>
      <c r="J377" s="6"/>
      <c r="K377" s="4"/>
      <c r="L377" s="6"/>
      <c r="M377" s="6"/>
      <c r="N377" s="4"/>
      <c r="O377" s="6"/>
      <c r="P377" s="6"/>
      <c r="Q377" s="6"/>
      <c r="R377" s="6"/>
      <c r="S377" s="6"/>
      <c r="T377" s="6"/>
      <c r="U377" s="6"/>
      <c r="V377" s="6"/>
    </row>
    <row r="378" spans="1:22" s="1" customFormat="1" x14ac:dyDescent="0.2">
      <c r="A378" s="6"/>
      <c r="B378" s="4"/>
      <c r="C378" s="4"/>
      <c r="D378" s="4"/>
      <c r="E378" s="4"/>
      <c r="F378" s="4"/>
      <c r="G378" s="4"/>
      <c r="H378" s="4"/>
      <c r="I378" s="4"/>
      <c r="J378" s="6"/>
      <c r="K378" s="4"/>
      <c r="L378" s="6"/>
      <c r="M378" s="6"/>
      <c r="N378" s="4"/>
      <c r="O378" s="6"/>
      <c r="P378" s="6"/>
      <c r="Q378" s="6"/>
      <c r="R378" s="6"/>
      <c r="S378" s="6"/>
      <c r="T378" s="6"/>
      <c r="U378" s="6"/>
      <c r="V378" s="6"/>
    </row>
    <row r="379" spans="1:22" s="1" customFormat="1" x14ac:dyDescent="0.2">
      <c r="A379" s="6"/>
      <c r="B379" s="4"/>
      <c r="C379" s="4"/>
      <c r="D379" s="4"/>
      <c r="E379" s="4"/>
      <c r="F379" s="4"/>
      <c r="G379" s="4"/>
      <c r="H379" s="4"/>
      <c r="I379" s="4"/>
      <c r="J379" s="6"/>
      <c r="K379" s="4"/>
      <c r="L379" s="6"/>
      <c r="M379" s="6"/>
      <c r="N379" s="4"/>
      <c r="O379" s="6"/>
      <c r="P379" s="6"/>
      <c r="Q379" s="6"/>
      <c r="R379" s="6"/>
      <c r="S379" s="6"/>
      <c r="T379" s="6"/>
      <c r="U379" s="6"/>
      <c r="V379" s="6"/>
    </row>
    <row r="380" spans="1:22" s="1" customFormat="1" x14ac:dyDescent="0.2">
      <c r="A380" s="6"/>
      <c r="B380" s="4"/>
      <c r="C380" s="4"/>
      <c r="D380" s="4"/>
      <c r="E380" s="4"/>
      <c r="F380" s="4"/>
      <c r="G380" s="4"/>
      <c r="H380" s="4"/>
      <c r="I380" s="4"/>
      <c r="J380" s="6"/>
      <c r="K380" s="4"/>
      <c r="L380" s="6"/>
      <c r="M380" s="6"/>
      <c r="N380" s="4"/>
      <c r="O380" s="6"/>
      <c r="P380" s="6"/>
      <c r="Q380" s="6"/>
      <c r="R380" s="6"/>
      <c r="S380" s="6"/>
      <c r="T380" s="6"/>
      <c r="U380" s="6"/>
      <c r="V380" s="6"/>
    </row>
    <row r="381" spans="1:22" s="1" customFormat="1" x14ac:dyDescent="0.2">
      <c r="A381" s="6"/>
      <c r="B381" s="4"/>
      <c r="C381" s="4"/>
      <c r="D381" s="4"/>
      <c r="E381" s="4"/>
      <c r="F381" s="4"/>
      <c r="G381" s="4"/>
      <c r="H381" s="4"/>
      <c r="I381" s="4"/>
      <c r="J381" s="6"/>
      <c r="K381" s="4"/>
      <c r="L381" s="6"/>
      <c r="M381" s="6"/>
      <c r="N381" s="4"/>
      <c r="O381" s="6"/>
      <c r="P381" s="6"/>
      <c r="Q381" s="6"/>
      <c r="R381" s="6"/>
      <c r="S381" s="6"/>
      <c r="T381" s="6"/>
      <c r="U381" s="6"/>
      <c r="V381" s="6"/>
    </row>
    <row r="382" spans="1:22" s="1" customFormat="1" x14ac:dyDescent="0.2">
      <c r="A382" s="6"/>
      <c r="B382" s="4"/>
      <c r="C382" s="4"/>
      <c r="D382" s="4"/>
      <c r="E382" s="4"/>
      <c r="F382" s="4"/>
      <c r="G382" s="4"/>
      <c r="H382" s="4"/>
      <c r="I382" s="4"/>
      <c r="J382" s="6"/>
      <c r="K382" s="4"/>
      <c r="L382" s="6"/>
      <c r="M382" s="6"/>
      <c r="N382" s="4"/>
      <c r="O382" s="6"/>
      <c r="P382" s="6"/>
      <c r="Q382" s="6"/>
      <c r="R382" s="6"/>
      <c r="S382" s="6"/>
      <c r="T382" s="6"/>
      <c r="U382" s="6"/>
      <c r="V382" s="6"/>
    </row>
    <row r="383" spans="1:22" s="1" customFormat="1" x14ac:dyDescent="0.2">
      <c r="A383" s="6"/>
      <c r="B383" s="4"/>
      <c r="C383" s="4"/>
      <c r="D383" s="4"/>
      <c r="E383" s="4"/>
      <c r="F383" s="4"/>
      <c r="G383" s="4"/>
      <c r="H383" s="4"/>
      <c r="I383" s="4"/>
      <c r="J383" s="6"/>
      <c r="K383" s="4"/>
      <c r="L383" s="6"/>
      <c r="M383" s="6"/>
      <c r="N383" s="4"/>
      <c r="O383" s="6"/>
      <c r="P383" s="6"/>
      <c r="Q383" s="6"/>
      <c r="R383" s="6"/>
      <c r="S383" s="6"/>
      <c r="T383" s="6"/>
      <c r="U383" s="6"/>
      <c r="V383" s="6"/>
    </row>
    <row r="384" spans="1:22" s="1" customFormat="1" x14ac:dyDescent="0.2">
      <c r="A384" s="6"/>
      <c r="B384" s="4"/>
      <c r="C384" s="4"/>
      <c r="D384" s="4"/>
      <c r="E384" s="4"/>
      <c r="F384" s="4"/>
      <c r="G384" s="4"/>
      <c r="H384" s="4"/>
      <c r="I384" s="4"/>
      <c r="J384" s="6"/>
      <c r="K384" s="4"/>
      <c r="L384" s="6"/>
      <c r="M384" s="6"/>
      <c r="N384" s="4"/>
      <c r="O384" s="6"/>
      <c r="P384" s="6"/>
      <c r="Q384" s="6"/>
      <c r="R384" s="6"/>
      <c r="S384" s="6"/>
      <c r="T384" s="6"/>
      <c r="U384" s="6"/>
      <c r="V384" s="6"/>
    </row>
    <row r="385" spans="1:22" s="1" customFormat="1" x14ac:dyDescent="0.2">
      <c r="A385" s="6"/>
      <c r="B385" s="4"/>
      <c r="C385" s="4"/>
      <c r="D385" s="4"/>
      <c r="E385" s="4"/>
      <c r="F385" s="4"/>
      <c r="G385" s="4"/>
      <c r="H385" s="4"/>
      <c r="I385" s="4"/>
      <c r="J385" s="6"/>
      <c r="K385" s="4"/>
      <c r="L385" s="6"/>
      <c r="M385" s="6"/>
      <c r="N385" s="4"/>
      <c r="O385" s="6"/>
      <c r="P385" s="6"/>
      <c r="Q385" s="6"/>
      <c r="R385" s="6"/>
      <c r="S385" s="6"/>
      <c r="T385" s="6"/>
      <c r="U385" s="6"/>
      <c r="V385" s="6"/>
    </row>
    <row r="386" spans="1:22" s="1" customFormat="1" x14ac:dyDescent="0.2">
      <c r="A386" s="6"/>
      <c r="B386" s="4"/>
      <c r="C386" s="4"/>
      <c r="D386" s="4"/>
      <c r="E386" s="4"/>
      <c r="F386" s="4"/>
      <c r="G386" s="4"/>
      <c r="H386" s="4"/>
      <c r="I386" s="4"/>
      <c r="J386" s="6"/>
      <c r="K386" s="4"/>
      <c r="L386" s="6"/>
      <c r="M386" s="6"/>
      <c r="N386" s="4"/>
      <c r="O386" s="6"/>
      <c r="P386" s="6"/>
      <c r="Q386" s="6"/>
      <c r="R386" s="6"/>
      <c r="S386" s="6"/>
      <c r="T386" s="6"/>
      <c r="U386" s="6"/>
      <c r="V386" s="6"/>
    </row>
    <row r="387" spans="1:22" s="1" customFormat="1" x14ac:dyDescent="0.2">
      <c r="A387" s="6"/>
      <c r="B387" s="4"/>
      <c r="C387" s="4"/>
      <c r="D387" s="4"/>
      <c r="E387" s="4"/>
      <c r="F387" s="4"/>
      <c r="G387" s="4"/>
      <c r="H387" s="4"/>
      <c r="I387" s="4"/>
      <c r="J387" s="6"/>
      <c r="K387" s="4"/>
      <c r="L387" s="6"/>
      <c r="M387" s="6"/>
      <c r="N387" s="4"/>
      <c r="O387" s="6"/>
      <c r="P387" s="6"/>
      <c r="Q387" s="6"/>
      <c r="R387" s="6"/>
      <c r="S387" s="6"/>
      <c r="T387" s="6"/>
      <c r="U387" s="6"/>
      <c r="V387" s="6"/>
    </row>
    <row r="388" spans="1:22" s="1" customFormat="1" x14ac:dyDescent="0.2">
      <c r="A388" s="6"/>
      <c r="B388" s="4"/>
      <c r="C388" s="4"/>
      <c r="D388" s="4"/>
      <c r="E388" s="4"/>
      <c r="F388" s="4"/>
      <c r="G388" s="4"/>
      <c r="H388" s="4"/>
      <c r="I388" s="4"/>
      <c r="J388" s="6"/>
      <c r="K388" s="4"/>
      <c r="L388" s="6"/>
      <c r="M388" s="6"/>
      <c r="N388" s="4"/>
      <c r="O388" s="6"/>
      <c r="P388" s="6"/>
      <c r="Q388" s="6"/>
      <c r="R388" s="6"/>
      <c r="S388" s="6"/>
      <c r="T388" s="6"/>
      <c r="U388" s="6"/>
      <c r="V388" s="6"/>
    </row>
    <row r="389" spans="1:22" s="1" customFormat="1" x14ac:dyDescent="0.2">
      <c r="A389" s="6"/>
      <c r="B389" s="4"/>
      <c r="C389" s="4"/>
      <c r="D389" s="4"/>
      <c r="E389" s="4"/>
      <c r="F389" s="4"/>
      <c r="G389" s="4"/>
      <c r="H389" s="4"/>
      <c r="I389" s="4"/>
      <c r="J389" s="6"/>
      <c r="K389" s="4"/>
      <c r="L389" s="6"/>
      <c r="M389" s="6"/>
      <c r="N389" s="4"/>
      <c r="O389" s="6"/>
      <c r="P389" s="6"/>
      <c r="Q389" s="6"/>
      <c r="R389" s="6"/>
      <c r="S389" s="6"/>
      <c r="T389" s="6"/>
      <c r="U389" s="6"/>
      <c r="V389" s="6"/>
    </row>
    <row r="390" spans="1:22" s="1" customFormat="1" x14ac:dyDescent="0.2">
      <c r="A390" s="6"/>
      <c r="B390" s="4"/>
      <c r="C390" s="4"/>
      <c r="D390" s="4"/>
      <c r="E390" s="4"/>
      <c r="F390" s="4"/>
      <c r="G390" s="4"/>
      <c r="H390" s="4"/>
      <c r="I390" s="4"/>
      <c r="J390" s="6"/>
      <c r="K390" s="4"/>
      <c r="L390" s="6"/>
      <c r="M390" s="6"/>
      <c r="N390" s="4"/>
      <c r="O390" s="6"/>
      <c r="P390" s="6"/>
      <c r="Q390" s="6"/>
      <c r="R390" s="6"/>
      <c r="S390" s="6"/>
      <c r="T390" s="6"/>
      <c r="U390" s="6"/>
      <c r="V390" s="6"/>
    </row>
    <row r="391" spans="1:22" s="1" customFormat="1" x14ac:dyDescent="0.2">
      <c r="A391" s="6"/>
      <c r="B391" s="4"/>
      <c r="C391" s="4"/>
      <c r="D391" s="4"/>
      <c r="E391" s="4"/>
      <c r="F391" s="4"/>
      <c r="G391" s="4"/>
      <c r="H391" s="4"/>
      <c r="I391" s="4"/>
      <c r="J391" s="6"/>
      <c r="K391" s="4"/>
      <c r="L391" s="6"/>
      <c r="M391" s="6"/>
      <c r="N391" s="4"/>
      <c r="O391" s="6"/>
      <c r="P391" s="6"/>
      <c r="Q391" s="6"/>
      <c r="R391" s="6"/>
      <c r="S391" s="6"/>
      <c r="T391" s="6"/>
      <c r="U391" s="6"/>
      <c r="V391" s="6"/>
    </row>
    <row r="392" spans="1:22" s="1" customFormat="1" x14ac:dyDescent="0.2">
      <c r="A392" s="6"/>
      <c r="B392" s="4"/>
      <c r="C392" s="4"/>
      <c r="D392" s="4"/>
      <c r="E392" s="4"/>
      <c r="F392" s="4"/>
      <c r="G392" s="4"/>
      <c r="H392" s="4"/>
      <c r="I392" s="4"/>
      <c r="J392" s="6"/>
      <c r="K392" s="4"/>
      <c r="L392" s="6"/>
      <c r="M392" s="6"/>
      <c r="N392" s="4"/>
      <c r="O392" s="6"/>
      <c r="P392" s="6"/>
      <c r="Q392" s="6"/>
      <c r="R392" s="6"/>
      <c r="S392" s="6"/>
      <c r="T392" s="6"/>
      <c r="U392" s="6"/>
      <c r="V392" s="6"/>
    </row>
    <row r="393" spans="1:22" s="1" customFormat="1" x14ac:dyDescent="0.2">
      <c r="A393" s="6"/>
      <c r="B393" s="4"/>
      <c r="C393" s="4"/>
      <c r="D393" s="4"/>
      <c r="E393" s="4"/>
      <c r="F393" s="4"/>
      <c r="G393" s="4"/>
      <c r="H393" s="4"/>
      <c r="I393" s="4"/>
      <c r="J393" s="6"/>
      <c r="K393" s="4"/>
      <c r="L393" s="6"/>
      <c r="M393" s="6"/>
      <c r="N393" s="4"/>
      <c r="O393" s="6"/>
      <c r="P393" s="6"/>
      <c r="Q393" s="6"/>
      <c r="R393" s="6"/>
      <c r="S393" s="6"/>
      <c r="T393" s="6"/>
      <c r="U393" s="6"/>
      <c r="V393" s="6"/>
    </row>
    <row r="394" spans="1:22" s="1" customFormat="1" x14ac:dyDescent="0.2">
      <c r="A394" s="6"/>
      <c r="B394" s="4"/>
      <c r="C394" s="4"/>
      <c r="D394" s="4"/>
      <c r="E394" s="4"/>
      <c r="F394" s="4"/>
      <c r="G394" s="4"/>
      <c r="H394" s="4"/>
      <c r="I394" s="4"/>
      <c r="J394" s="6"/>
      <c r="K394" s="4"/>
      <c r="L394" s="6"/>
      <c r="M394" s="6"/>
      <c r="N394" s="4"/>
      <c r="O394" s="6"/>
      <c r="P394" s="6"/>
      <c r="Q394" s="6"/>
      <c r="R394" s="6"/>
      <c r="S394" s="6"/>
      <c r="T394" s="6"/>
      <c r="U394" s="6"/>
      <c r="V394" s="6"/>
    </row>
    <row r="395" spans="1:22" s="1" customFormat="1" x14ac:dyDescent="0.2">
      <c r="A395" s="6"/>
      <c r="B395" s="4"/>
      <c r="C395" s="4"/>
      <c r="D395" s="4"/>
      <c r="E395" s="4"/>
      <c r="F395" s="4"/>
      <c r="G395" s="4"/>
      <c r="H395" s="4"/>
      <c r="I395" s="4"/>
      <c r="J395" s="6"/>
      <c r="K395" s="4"/>
      <c r="L395" s="6"/>
      <c r="M395" s="6"/>
      <c r="N395" s="4"/>
      <c r="O395" s="6"/>
      <c r="P395" s="6"/>
      <c r="Q395" s="6"/>
      <c r="R395" s="6"/>
      <c r="S395" s="6"/>
      <c r="T395" s="6"/>
      <c r="U395" s="6"/>
      <c r="V395" s="6"/>
    </row>
    <row r="396" spans="1:22" s="1" customFormat="1" x14ac:dyDescent="0.2">
      <c r="A396" s="6"/>
      <c r="B396" s="4"/>
      <c r="C396" s="4"/>
      <c r="D396" s="4"/>
      <c r="E396" s="4"/>
      <c r="F396" s="4"/>
      <c r="G396" s="4"/>
      <c r="H396" s="4"/>
      <c r="I396" s="4"/>
      <c r="J396" s="6"/>
      <c r="K396" s="4"/>
      <c r="L396" s="6"/>
      <c r="M396" s="6"/>
      <c r="N396" s="4"/>
      <c r="O396" s="6"/>
      <c r="P396" s="6"/>
      <c r="Q396" s="6"/>
      <c r="R396" s="6"/>
      <c r="S396" s="6"/>
      <c r="T396" s="6"/>
      <c r="U396" s="6"/>
      <c r="V396" s="6"/>
    </row>
    <row r="397" spans="1:22" s="1" customFormat="1" x14ac:dyDescent="0.2">
      <c r="A397" s="6"/>
      <c r="B397" s="4"/>
      <c r="C397" s="4"/>
      <c r="D397" s="4"/>
      <c r="E397" s="4"/>
      <c r="F397" s="4"/>
      <c r="G397" s="4"/>
      <c r="H397" s="4"/>
      <c r="I397" s="4"/>
      <c r="J397" s="6"/>
      <c r="K397" s="4"/>
      <c r="L397" s="6"/>
      <c r="M397" s="6"/>
      <c r="N397" s="4"/>
      <c r="O397" s="6"/>
      <c r="P397" s="6"/>
      <c r="Q397" s="6"/>
      <c r="R397" s="6"/>
      <c r="S397" s="6"/>
      <c r="T397" s="6"/>
      <c r="U397" s="6"/>
      <c r="V397" s="6"/>
    </row>
    <row r="398" spans="1:22" s="1" customFormat="1" x14ac:dyDescent="0.2">
      <c r="A398" s="6"/>
      <c r="B398" s="4"/>
      <c r="C398" s="4"/>
      <c r="D398" s="4"/>
      <c r="E398" s="4"/>
      <c r="F398" s="4"/>
      <c r="G398" s="4"/>
      <c r="H398" s="4"/>
      <c r="I398" s="4"/>
      <c r="J398" s="6"/>
      <c r="K398" s="4"/>
      <c r="L398" s="6"/>
      <c r="M398" s="6"/>
      <c r="N398" s="4"/>
      <c r="O398" s="6"/>
      <c r="P398" s="6"/>
      <c r="Q398" s="6"/>
      <c r="R398" s="6"/>
      <c r="S398" s="6"/>
      <c r="T398" s="6"/>
      <c r="U398" s="6"/>
      <c r="V398" s="6"/>
    </row>
    <row r="399" spans="1:22" s="1" customFormat="1" x14ac:dyDescent="0.2">
      <c r="A399" s="6"/>
      <c r="B399" s="4"/>
      <c r="C399" s="4"/>
      <c r="D399" s="4"/>
      <c r="E399" s="4"/>
      <c r="F399" s="4"/>
      <c r="G399" s="4"/>
      <c r="H399" s="4"/>
      <c r="I399" s="4"/>
      <c r="J399" s="6"/>
      <c r="K399" s="4"/>
      <c r="L399" s="6"/>
      <c r="M399" s="6"/>
      <c r="N399" s="4"/>
      <c r="O399" s="6"/>
      <c r="P399" s="6"/>
      <c r="Q399" s="6"/>
      <c r="R399" s="6"/>
      <c r="S399" s="6"/>
      <c r="T399" s="6"/>
      <c r="U399" s="6"/>
      <c r="V399" s="6"/>
    </row>
    <row r="400" spans="1:22" s="1" customFormat="1" x14ac:dyDescent="0.2">
      <c r="A400" s="6"/>
      <c r="B400" s="4"/>
      <c r="C400" s="4"/>
      <c r="D400" s="4"/>
      <c r="E400" s="4"/>
      <c r="F400" s="4"/>
      <c r="G400" s="4"/>
      <c r="H400" s="4"/>
      <c r="I400" s="4"/>
      <c r="J400" s="6"/>
      <c r="K400" s="4"/>
      <c r="L400" s="6"/>
      <c r="M400" s="6"/>
      <c r="N400" s="4"/>
      <c r="O400" s="6"/>
      <c r="P400" s="6"/>
      <c r="Q400" s="6"/>
      <c r="R400" s="6"/>
      <c r="S400" s="6"/>
      <c r="T400" s="6"/>
      <c r="U400" s="6"/>
      <c r="V400" s="6"/>
    </row>
    <row r="401" spans="1:22" s="1" customFormat="1" x14ac:dyDescent="0.2">
      <c r="A401" s="6"/>
      <c r="B401" s="4"/>
      <c r="C401" s="4"/>
      <c r="D401" s="4"/>
      <c r="E401" s="4"/>
      <c r="F401" s="4"/>
      <c r="G401" s="4"/>
      <c r="H401" s="4"/>
      <c r="I401" s="4"/>
      <c r="J401" s="6"/>
      <c r="K401" s="4"/>
      <c r="L401" s="6"/>
      <c r="M401" s="6"/>
      <c r="N401" s="4"/>
      <c r="O401" s="6"/>
      <c r="P401" s="6"/>
      <c r="Q401" s="6"/>
      <c r="R401" s="6"/>
      <c r="S401" s="6"/>
      <c r="T401" s="6"/>
      <c r="U401" s="6"/>
      <c r="V401" s="6"/>
    </row>
    <row r="402" spans="1:22" s="1" customFormat="1" x14ac:dyDescent="0.2">
      <c r="A402" s="6"/>
      <c r="B402" s="4"/>
      <c r="C402" s="4"/>
      <c r="D402" s="4"/>
      <c r="E402" s="4"/>
      <c r="F402" s="4"/>
      <c r="G402" s="4"/>
      <c r="H402" s="4"/>
      <c r="I402" s="4"/>
      <c r="J402" s="6"/>
      <c r="K402" s="4"/>
      <c r="L402" s="6"/>
      <c r="M402" s="6"/>
      <c r="N402" s="4"/>
      <c r="O402" s="6"/>
      <c r="P402" s="6"/>
      <c r="Q402" s="6"/>
      <c r="R402" s="6"/>
      <c r="S402" s="6"/>
      <c r="T402" s="6"/>
      <c r="U402" s="6"/>
      <c r="V402" s="6"/>
    </row>
    <row r="403" spans="1:22" s="1" customFormat="1" x14ac:dyDescent="0.2">
      <c r="A403" s="6"/>
      <c r="B403" s="4"/>
      <c r="C403" s="4"/>
      <c r="D403" s="4"/>
      <c r="E403" s="4"/>
      <c r="F403" s="4"/>
      <c r="G403" s="4"/>
      <c r="H403" s="4"/>
      <c r="I403" s="4"/>
      <c r="J403" s="6"/>
      <c r="K403" s="4"/>
      <c r="L403" s="6"/>
      <c r="M403" s="6"/>
      <c r="N403" s="4"/>
      <c r="O403" s="6"/>
      <c r="P403" s="6"/>
      <c r="Q403" s="6"/>
      <c r="R403" s="6"/>
      <c r="S403" s="6"/>
      <c r="T403" s="6"/>
      <c r="U403" s="6"/>
      <c r="V403" s="6"/>
    </row>
    <row r="404" spans="1:22" s="1" customFormat="1" x14ac:dyDescent="0.2">
      <c r="A404" s="6"/>
      <c r="B404" s="4"/>
      <c r="C404" s="4"/>
      <c r="D404" s="4"/>
      <c r="E404" s="4"/>
      <c r="F404" s="4"/>
      <c r="G404" s="4"/>
      <c r="H404" s="4"/>
      <c r="I404" s="4"/>
      <c r="J404" s="6"/>
      <c r="K404" s="4"/>
      <c r="L404" s="6"/>
      <c r="M404" s="6"/>
      <c r="N404" s="4"/>
      <c r="O404" s="6"/>
      <c r="P404" s="6"/>
      <c r="Q404" s="6"/>
      <c r="R404" s="6"/>
      <c r="S404" s="6"/>
      <c r="T404" s="6"/>
      <c r="U404" s="6"/>
      <c r="V404" s="6"/>
    </row>
    <row r="405" spans="1:22" s="1" customFormat="1" x14ac:dyDescent="0.2">
      <c r="A405" s="6"/>
      <c r="B405" s="4"/>
      <c r="C405" s="4"/>
      <c r="D405" s="4"/>
      <c r="E405" s="4"/>
      <c r="F405" s="4"/>
      <c r="G405" s="4"/>
      <c r="H405" s="4"/>
      <c r="I405" s="4"/>
      <c r="J405" s="6"/>
      <c r="K405" s="4"/>
      <c r="L405" s="6"/>
      <c r="M405" s="6"/>
      <c r="N405" s="4"/>
      <c r="O405" s="6"/>
      <c r="P405" s="6"/>
      <c r="Q405" s="6"/>
      <c r="R405" s="6"/>
      <c r="S405" s="6"/>
      <c r="T405" s="6"/>
      <c r="U405" s="6"/>
      <c r="V405" s="6"/>
    </row>
    <row r="406" spans="1:22" s="1" customFormat="1" x14ac:dyDescent="0.2">
      <c r="A406" s="6"/>
      <c r="B406" s="4"/>
      <c r="C406" s="4"/>
      <c r="D406" s="4"/>
      <c r="E406" s="4"/>
      <c r="F406" s="4"/>
      <c r="G406" s="4"/>
      <c r="H406" s="4"/>
      <c r="I406" s="4"/>
      <c r="J406" s="6"/>
      <c r="K406" s="4"/>
      <c r="L406" s="6"/>
      <c r="M406" s="6"/>
      <c r="N406" s="4"/>
      <c r="O406" s="6"/>
      <c r="P406" s="6"/>
      <c r="Q406" s="6"/>
      <c r="R406" s="6"/>
      <c r="S406" s="6"/>
      <c r="T406" s="6"/>
      <c r="U406" s="6"/>
      <c r="V406" s="6"/>
    </row>
    <row r="407" spans="1:22" s="1" customFormat="1" x14ac:dyDescent="0.2">
      <c r="A407" s="6"/>
      <c r="B407" s="4"/>
      <c r="C407" s="4"/>
      <c r="D407" s="4"/>
      <c r="E407" s="4"/>
      <c r="F407" s="4"/>
      <c r="G407" s="4"/>
      <c r="H407" s="4"/>
      <c r="I407" s="4"/>
      <c r="J407" s="6"/>
      <c r="K407" s="4"/>
      <c r="L407" s="6"/>
      <c r="M407" s="6"/>
      <c r="N407" s="4"/>
      <c r="O407" s="6"/>
      <c r="P407" s="6"/>
      <c r="Q407" s="6"/>
      <c r="R407" s="6"/>
      <c r="S407" s="6"/>
      <c r="T407" s="6"/>
      <c r="U407" s="6"/>
      <c r="V407" s="6"/>
    </row>
    <row r="408" spans="1:22" s="1" customFormat="1" x14ac:dyDescent="0.2">
      <c r="A408" s="6"/>
      <c r="B408" s="4"/>
      <c r="C408" s="4"/>
      <c r="D408" s="4"/>
      <c r="E408" s="4"/>
      <c r="F408" s="4"/>
      <c r="G408" s="4"/>
      <c r="H408" s="4"/>
      <c r="I408" s="4"/>
      <c r="J408" s="6"/>
      <c r="K408" s="4"/>
      <c r="L408" s="6"/>
      <c r="M408" s="6"/>
      <c r="N408" s="4"/>
      <c r="O408" s="6"/>
      <c r="P408" s="6"/>
      <c r="Q408" s="6"/>
      <c r="R408" s="6"/>
      <c r="S408" s="6"/>
      <c r="T408" s="6"/>
      <c r="U408" s="6"/>
      <c r="V408" s="6"/>
    </row>
    <row r="409" spans="1:22" s="1" customFormat="1" x14ac:dyDescent="0.2">
      <c r="A409" s="6"/>
      <c r="B409" s="4"/>
      <c r="C409" s="4"/>
      <c r="D409" s="4"/>
      <c r="E409" s="4"/>
      <c r="F409" s="4"/>
      <c r="G409" s="4"/>
      <c r="H409" s="4"/>
      <c r="I409" s="4"/>
      <c r="J409" s="6"/>
      <c r="K409" s="4"/>
      <c r="L409" s="6"/>
      <c r="M409" s="6"/>
      <c r="N409" s="4"/>
      <c r="O409" s="6"/>
      <c r="P409" s="6"/>
      <c r="Q409" s="6"/>
      <c r="R409" s="6"/>
      <c r="S409" s="6"/>
      <c r="T409" s="6"/>
      <c r="U409" s="6"/>
      <c r="V409" s="6"/>
    </row>
    <row r="410" spans="1:22" s="1" customFormat="1" x14ac:dyDescent="0.2">
      <c r="A410" s="6"/>
      <c r="B410" s="4"/>
      <c r="C410" s="4"/>
      <c r="D410" s="4"/>
      <c r="E410" s="4"/>
      <c r="F410" s="4"/>
      <c r="G410" s="4"/>
      <c r="H410" s="4"/>
      <c r="I410" s="4"/>
      <c r="J410" s="6"/>
      <c r="K410" s="4"/>
      <c r="L410" s="6"/>
      <c r="M410" s="6"/>
      <c r="N410" s="4"/>
      <c r="O410" s="6"/>
      <c r="P410" s="6"/>
      <c r="Q410" s="6"/>
      <c r="R410" s="6"/>
      <c r="S410" s="6"/>
      <c r="T410" s="6"/>
      <c r="U410" s="6"/>
      <c r="V410" s="6"/>
    </row>
    <row r="411" spans="1:22" s="1" customFormat="1" x14ac:dyDescent="0.2">
      <c r="A411" s="6"/>
      <c r="B411" s="4"/>
      <c r="C411" s="4"/>
      <c r="D411" s="4"/>
      <c r="E411" s="4"/>
      <c r="F411" s="4"/>
      <c r="G411" s="4"/>
      <c r="H411" s="4"/>
      <c r="I411" s="4"/>
      <c r="J411" s="6"/>
      <c r="K411" s="4"/>
      <c r="L411" s="6"/>
      <c r="M411" s="6"/>
      <c r="N411" s="4"/>
      <c r="O411" s="6"/>
      <c r="P411" s="6"/>
      <c r="Q411" s="6"/>
      <c r="R411" s="6"/>
      <c r="S411" s="6"/>
      <c r="T411" s="6"/>
      <c r="U411" s="6"/>
      <c r="V411" s="6"/>
    </row>
    <row r="412" spans="1:22" s="1" customFormat="1" x14ac:dyDescent="0.2">
      <c r="A412" s="6"/>
      <c r="B412" s="4"/>
      <c r="C412" s="4"/>
      <c r="D412" s="4"/>
      <c r="E412" s="4"/>
      <c r="F412" s="4"/>
      <c r="G412" s="4"/>
      <c r="H412" s="4"/>
      <c r="I412" s="4"/>
      <c r="J412" s="6"/>
      <c r="K412" s="4"/>
      <c r="L412" s="6"/>
      <c r="M412" s="6"/>
      <c r="N412" s="4"/>
      <c r="O412" s="6"/>
      <c r="P412" s="6"/>
      <c r="Q412" s="6"/>
      <c r="R412" s="6"/>
      <c r="S412" s="6"/>
      <c r="T412" s="6"/>
      <c r="U412" s="6"/>
      <c r="V412" s="6"/>
    </row>
    <row r="413" spans="1:22" s="1" customFormat="1" x14ac:dyDescent="0.2">
      <c r="A413" s="6"/>
      <c r="B413" s="4"/>
      <c r="C413" s="4"/>
      <c r="D413" s="4"/>
      <c r="E413" s="4"/>
      <c r="F413" s="4"/>
      <c r="G413" s="4"/>
      <c r="H413" s="4"/>
      <c r="I413" s="4"/>
      <c r="J413" s="6"/>
      <c r="K413" s="4"/>
      <c r="L413" s="6"/>
      <c r="M413" s="6"/>
      <c r="N413" s="4"/>
      <c r="O413" s="6"/>
      <c r="P413" s="6"/>
      <c r="Q413" s="6"/>
      <c r="R413" s="6"/>
      <c r="S413" s="6"/>
      <c r="T413" s="6"/>
      <c r="U413" s="6"/>
      <c r="V413" s="6"/>
    </row>
    <row r="414" spans="1:22" s="1" customFormat="1" x14ac:dyDescent="0.2">
      <c r="A414" s="6"/>
      <c r="B414" s="4"/>
      <c r="C414" s="4"/>
      <c r="D414" s="4"/>
      <c r="E414" s="4"/>
      <c r="F414" s="4"/>
      <c r="G414" s="4"/>
      <c r="H414" s="4"/>
      <c r="I414" s="4"/>
      <c r="J414" s="6"/>
      <c r="K414" s="4"/>
      <c r="L414" s="6"/>
      <c r="M414" s="6"/>
      <c r="N414" s="4"/>
      <c r="O414" s="6"/>
      <c r="P414" s="6"/>
      <c r="Q414" s="6"/>
      <c r="R414" s="6"/>
      <c r="S414" s="6"/>
      <c r="T414" s="6"/>
      <c r="U414" s="6"/>
      <c r="V414" s="6"/>
    </row>
    <row r="415" spans="1:22" s="1" customFormat="1" x14ac:dyDescent="0.2">
      <c r="A415" s="6"/>
      <c r="B415" s="4"/>
      <c r="C415" s="4"/>
      <c r="D415" s="4"/>
      <c r="E415" s="4"/>
      <c r="F415" s="4"/>
      <c r="G415" s="4"/>
      <c r="H415" s="4"/>
      <c r="I415" s="4"/>
      <c r="J415" s="6"/>
      <c r="K415" s="4"/>
      <c r="L415" s="6"/>
      <c r="M415" s="6"/>
      <c r="N415" s="4"/>
      <c r="O415" s="6"/>
      <c r="P415" s="6"/>
      <c r="Q415" s="6"/>
      <c r="R415" s="6"/>
      <c r="S415" s="6"/>
      <c r="T415" s="6"/>
      <c r="U415" s="6"/>
      <c r="V415" s="6"/>
    </row>
    <row r="416" spans="1:22" s="1" customFormat="1" x14ac:dyDescent="0.2">
      <c r="A416" s="6"/>
      <c r="B416" s="4"/>
      <c r="C416" s="4"/>
      <c r="D416" s="4"/>
      <c r="E416" s="4"/>
      <c r="F416" s="4"/>
      <c r="G416" s="4"/>
      <c r="H416" s="4"/>
      <c r="I416" s="4"/>
      <c r="J416" s="6"/>
      <c r="K416" s="4"/>
      <c r="L416" s="6"/>
      <c r="M416" s="6"/>
      <c r="N416" s="4"/>
      <c r="O416" s="6"/>
      <c r="P416" s="6"/>
      <c r="Q416" s="6"/>
      <c r="R416" s="6"/>
      <c r="S416" s="6"/>
      <c r="T416" s="6"/>
      <c r="U416" s="6"/>
      <c r="V416" s="6"/>
    </row>
    <row r="417" spans="1:22" s="1" customFormat="1" x14ac:dyDescent="0.2">
      <c r="A417" s="6"/>
      <c r="B417" s="4"/>
      <c r="C417" s="4"/>
      <c r="D417" s="4"/>
      <c r="E417" s="4"/>
      <c r="F417" s="4"/>
      <c r="G417" s="4"/>
      <c r="H417" s="4"/>
      <c r="I417" s="4"/>
      <c r="J417" s="6"/>
      <c r="K417" s="4"/>
      <c r="L417" s="6"/>
      <c r="M417" s="6"/>
      <c r="N417" s="4"/>
      <c r="O417" s="6"/>
      <c r="P417" s="6"/>
      <c r="Q417" s="6"/>
      <c r="R417" s="6"/>
      <c r="S417" s="6"/>
      <c r="T417" s="6"/>
      <c r="U417" s="6"/>
      <c r="V417" s="6"/>
    </row>
    <row r="418" spans="1:22" s="1" customFormat="1" x14ac:dyDescent="0.2">
      <c r="A418" s="6"/>
      <c r="B418" s="4"/>
      <c r="C418" s="4"/>
      <c r="D418" s="4"/>
      <c r="E418" s="4"/>
      <c r="F418" s="4"/>
      <c r="G418" s="4"/>
      <c r="H418" s="4"/>
      <c r="I418" s="4"/>
      <c r="J418" s="6"/>
      <c r="K418" s="4"/>
      <c r="L418" s="6"/>
      <c r="M418" s="6"/>
      <c r="N418" s="4"/>
      <c r="O418" s="6"/>
      <c r="P418" s="6"/>
      <c r="Q418" s="6"/>
      <c r="R418" s="6"/>
      <c r="S418" s="6"/>
      <c r="T418" s="6"/>
      <c r="U418" s="6"/>
      <c r="V418" s="6"/>
    </row>
    <row r="419" spans="1:22" s="1" customFormat="1" x14ac:dyDescent="0.2">
      <c r="A419" s="6"/>
      <c r="B419" s="4"/>
      <c r="C419" s="4"/>
      <c r="D419" s="4"/>
      <c r="E419" s="4"/>
      <c r="F419" s="4"/>
      <c r="G419" s="4"/>
      <c r="H419" s="4"/>
      <c r="I419" s="4"/>
      <c r="J419" s="6"/>
      <c r="K419" s="4"/>
      <c r="L419" s="6"/>
      <c r="M419" s="6"/>
      <c r="N419" s="4"/>
      <c r="O419" s="6"/>
      <c r="P419" s="6"/>
      <c r="Q419" s="6"/>
      <c r="R419" s="6"/>
      <c r="S419" s="6"/>
      <c r="T419" s="6"/>
      <c r="U419" s="6"/>
      <c r="V419" s="6"/>
    </row>
    <row r="420" spans="1:22" s="1" customFormat="1" x14ac:dyDescent="0.2">
      <c r="A420" s="6"/>
      <c r="B420" s="4"/>
      <c r="C420" s="4"/>
      <c r="D420" s="4"/>
      <c r="E420" s="4"/>
      <c r="F420" s="4"/>
      <c r="G420" s="4"/>
      <c r="H420" s="4"/>
      <c r="I420" s="4"/>
      <c r="J420" s="6"/>
      <c r="K420" s="4"/>
      <c r="L420" s="6"/>
      <c r="M420" s="6"/>
      <c r="N420" s="4"/>
      <c r="O420" s="6"/>
      <c r="P420" s="6"/>
      <c r="Q420" s="6"/>
      <c r="R420" s="6"/>
      <c r="S420" s="6"/>
      <c r="T420" s="6"/>
      <c r="U420" s="6"/>
      <c r="V420" s="6"/>
    </row>
    <row r="421" spans="1:22" s="1" customFormat="1" x14ac:dyDescent="0.2">
      <c r="A421" s="6"/>
      <c r="B421" s="4"/>
      <c r="C421" s="4"/>
      <c r="D421" s="4"/>
      <c r="E421" s="4"/>
      <c r="F421" s="4"/>
      <c r="G421" s="4"/>
      <c r="H421" s="4"/>
      <c r="I421" s="4"/>
      <c r="J421" s="6"/>
      <c r="K421" s="4"/>
      <c r="L421" s="6"/>
      <c r="M421" s="6"/>
      <c r="N421" s="4"/>
      <c r="O421" s="6"/>
      <c r="P421" s="6"/>
      <c r="Q421" s="6"/>
      <c r="R421" s="6"/>
      <c r="S421" s="6"/>
      <c r="T421" s="6"/>
      <c r="U421" s="6"/>
      <c r="V421" s="6"/>
    </row>
    <row r="422" spans="1:22" s="1" customFormat="1" x14ac:dyDescent="0.2">
      <c r="A422" s="6"/>
      <c r="B422" s="4"/>
      <c r="C422" s="4"/>
      <c r="D422" s="4"/>
      <c r="E422" s="4"/>
      <c r="F422" s="4"/>
      <c r="G422" s="4"/>
      <c r="H422" s="4"/>
      <c r="I422" s="4"/>
      <c r="J422" s="6"/>
      <c r="K422" s="4"/>
      <c r="L422" s="6"/>
      <c r="M422" s="6"/>
      <c r="N422" s="4"/>
      <c r="O422" s="6"/>
      <c r="P422" s="6"/>
      <c r="Q422" s="6"/>
      <c r="R422" s="6"/>
      <c r="S422" s="6"/>
      <c r="T422" s="6"/>
      <c r="U422" s="6"/>
      <c r="V422" s="6"/>
    </row>
    <row r="423" spans="1:22" s="1" customFormat="1" x14ac:dyDescent="0.2">
      <c r="A423" s="6"/>
      <c r="B423" s="4"/>
      <c r="C423" s="4"/>
      <c r="D423" s="4"/>
      <c r="E423" s="4"/>
      <c r="F423" s="4"/>
      <c r="G423" s="4"/>
      <c r="H423" s="4"/>
      <c r="I423" s="4"/>
      <c r="J423" s="6"/>
      <c r="K423" s="4"/>
      <c r="L423" s="6"/>
      <c r="M423" s="6"/>
      <c r="N423" s="4"/>
      <c r="O423" s="6"/>
      <c r="P423" s="6"/>
      <c r="Q423" s="6"/>
      <c r="R423" s="6"/>
      <c r="S423" s="6"/>
      <c r="T423" s="6"/>
      <c r="U423" s="6"/>
      <c r="V423" s="6"/>
    </row>
    <row r="424" spans="1:22" s="1" customFormat="1" x14ac:dyDescent="0.2">
      <c r="A424" s="6"/>
      <c r="B424" s="4"/>
      <c r="C424" s="4"/>
      <c r="D424" s="4"/>
      <c r="E424" s="4"/>
      <c r="F424" s="4"/>
      <c r="G424" s="4"/>
      <c r="H424" s="4"/>
      <c r="I424" s="4"/>
      <c r="J424" s="6"/>
      <c r="K424" s="4"/>
      <c r="L424" s="6"/>
      <c r="M424" s="6"/>
      <c r="N424" s="4"/>
      <c r="O424" s="6"/>
      <c r="P424" s="6"/>
      <c r="Q424" s="6"/>
      <c r="R424" s="6"/>
      <c r="S424" s="6"/>
      <c r="T424" s="6"/>
      <c r="U424" s="6"/>
      <c r="V424" s="6"/>
    </row>
    <row r="425" spans="1:22" s="1" customFormat="1" x14ac:dyDescent="0.2">
      <c r="A425" s="6"/>
      <c r="B425" s="4"/>
      <c r="C425" s="4"/>
      <c r="D425" s="4"/>
      <c r="E425" s="4"/>
      <c r="F425" s="4"/>
      <c r="G425" s="4"/>
      <c r="H425" s="4"/>
      <c r="I425" s="4"/>
      <c r="J425" s="6"/>
      <c r="K425" s="4"/>
      <c r="L425" s="6"/>
      <c r="M425" s="6"/>
      <c r="N425" s="4"/>
      <c r="O425" s="6"/>
      <c r="P425" s="6"/>
      <c r="Q425" s="6"/>
      <c r="R425" s="6"/>
      <c r="S425" s="6"/>
      <c r="T425" s="6"/>
      <c r="U425" s="6"/>
      <c r="V425" s="6"/>
    </row>
    <row r="426" spans="1:22" s="1" customFormat="1" x14ac:dyDescent="0.2">
      <c r="A426" s="6"/>
      <c r="B426" s="4"/>
      <c r="C426" s="4"/>
      <c r="D426" s="4"/>
      <c r="E426" s="4"/>
      <c r="F426" s="4"/>
      <c r="G426" s="4"/>
      <c r="H426" s="4"/>
      <c r="I426" s="4"/>
      <c r="J426" s="6"/>
      <c r="K426" s="4"/>
      <c r="L426" s="6"/>
      <c r="M426" s="6"/>
      <c r="N426" s="4"/>
      <c r="O426" s="6"/>
      <c r="P426" s="6"/>
      <c r="Q426" s="6"/>
      <c r="R426" s="6"/>
      <c r="S426" s="6"/>
      <c r="T426" s="6"/>
      <c r="U426" s="6"/>
      <c r="V426" s="6"/>
    </row>
    <row r="427" spans="1:22" s="1" customFormat="1" x14ac:dyDescent="0.2">
      <c r="A427" s="6"/>
      <c r="B427" s="4"/>
      <c r="C427" s="4"/>
      <c r="D427" s="4"/>
      <c r="E427" s="4"/>
      <c r="F427" s="4"/>
      <c r="G427" s="4"/>
      <c r="H427" s="4"/>
      <c r="I427" s="4"/>
      <c r="J427" s="6"/>
      <c r="K427" s="4"/>
      <c r="L427" s="6"/>
      <c r="M427" s="6"/>
      <c r="N427" s="4"/>
      <c r="O427" s="6"/>
      <c r="P427" s="6"/>
      <c r="Q427" s="6"/>
      <c r="R427" s="6"/>
      <c r="S427" s="6"/>
      <c r="T427" s="6"/>
      <c r="U427" s="6"/>
      <c r="V427" s="6"/>
    </row>
    <row r="428" spans="1:22" s="1" customFormat="1" x14ac:dyDescent="0.2">
      <c r="A428" s="6"/>
      <c r="B428" s="4"/>
      <c r="C428" s="4"/>
      <c r="D428" s="4"/>
      <c r="E428" s="4"/>
      <c r="F428" s="4"/>
      <c r="G428" s="4"/>
      <c r="H428" s="4"/>
      <c r="I428" s="4"/>
      <c r="J428" s="6"/>
      <c r="K428" s="4"/>
      <c r="L428" s="6"/>
      <c r="M428" s="6"/>
      <c r="N428" s="4"/>
      <c r="O428" s="6"/>
      <c r="P428" s="6"/>
      <c r="Q428" s="6"/>
      <c r="R428" s="6"/>
      <c r="S428" s="6"/>
      <c r="T428" s="6"/>
      <c r="U428" s="6"/>
      <c r="V428" s="6"/>
    </row>
    <row r="429" spans="1:22" s="1" customFormat="1" x14ac:dyDescent="0.2">
      <c r="A429" s="6"/>
      <c r="B429" s="4"/>
      <c r="C429" s="4"/>
      <c r="D429" s="4"/>
      <c r="E429" s="4"/>
      <c r="F429" s="4"/>
      <c r="G429" s="4"/>
      <c r="H429" s="4"/>
      <c r="I429" s="4"/>
      <c r="J429" s="6"/>
      <c r="K429" s="4"/>
      <c r="L429" s="6"/>
      <c r="M429" s="6"/>
      <c r="N429" s="4"/>
      <c r="O429" s="6"/>
      <c r="P429" s="6"/>
      <c r="Q429" s="6"/>
      <c r="R429" s="6"/>
      <c r="S429" s="6"/>
      <c r="T429" s="6"/>
      <c r="U429" s="6"/>
      <c r="V429" s="6"/>
    </row>
    <row r="430" spans="1:22" s="1" customFormat="1" x14ac:dyDescent="0.2">
      <c r="A430" s="6"/>
      <c r="B430" s="4"/>
      <c r="C430" s="4"/>
      <c r="D430" s="4"/>
      <c r="E430" s="4"/>
      <c r="F430" s="4"/>
      <c r="G430" s="4"/>
      <c r="H430" s="4"/>
      <c r="I430" s="4"/>
      <c r="J430" s="6"/>
      <c r="K430" s="4"/>
      <c r="L430" s="6"/>
      <c r="M430" s="6"/>
      <c r="N430" s="4"/>
      <c r="O430" s="6"/>
      <c r="P430" s="6"/>
      <c r="Q430" s="6"/>
      <c r="R430" s="6"/>
      <c r="S430" s="6"/>
      <c r="T430" s="6"/>
      <c r="U430" s="6"/>
      <c r="V430" s="6"/>
    </row>
    <row r="431" spans="1:22" s="1" customFormat="1" x14ac:dyDescent="0.2">
      <c r="A431" s="6"/>
      <c r="B431" s="4"/>
      <c r="C431" s="4"/>
      <c r="D431" s="4"/>
      <c r="E431" s="4"/>
      <c r="F431" s="4"/>
      <c r="G431" s="4"/>
      <c r="H431" s="4"/>
      <c r="I431" s="4"/>
      <c r="J431" s="6"/>
      <c r="K431" s="4"/>
      <c r="L431" s="6"/>
      <c r="M431" s="6"/>
      <c r="N431" s="4"/>
      <c r="O431" s="6"/>
      <c r="P431" s="6"/>
      <c r="Q431" s="6"/>
      <c r="R431" s="6"/>
      <c r="S431" s="6"/>
      <c r="T431" s="6"/>
      <c r="U431" s="6"/>
      <c r="V431" s="6"/>
    </row>
    <row r="432" spans="1:22" s="1" customFormat="1" x14ac:dyDescent="0.2">
      <c r="A432" s="6"/>
      <c r="B432" s="4"/>
      <c r="C432" s="4"/>
      <c r="D432" s="4"/>
      <c r="E432" s="4"/>
      <c r="F432" s="4"/>
      <c r="G432" s="4"/>
      <c r="H432" s="4"/>
      <c r="I432" s="4"/>
      <c r="J432" s="6"/>
      <c r="K432" s="4"/>
      <c r="L432" s="6"/>
      <c r="M432" s="6"/>
      <c r="N432" s="4"/>
      <c r="O432" s="6"/>
      <c r="P432" s="6"/>
      <c r="Q432" s="6"/>
      <c r="R432" s="6"/>
      <c r="S432" s="6"/>
      <c r="T432" s="6"/>
      <c r="U432" s="6"/>
      <c r="V432" s="6"/>
    </row>
    <row r="433" spans="1:22" s="1" customFormat="1" x14ac:dyDescent="0.2">
      <c r="A433" s="6"/>
      <c r="B433" s="4"/>
      <c r="C433" s="4"/>
      <c r="D433" s="4"/>
      <c r="E433" s="4"/>
      <c r="F433" s="4"/>
      <c r="G433" s="4"/>
      <c r="H433" s="4"/>
      <c r="I433" s="4"/>
      <c r="J433" s="6"/>
      <c r="K433" s="4"/>
      <c r="L433" s="6"/>
      <c r="M433" s="6"/>
      <c r="N433" s="4"/>
      <c r="O433" s="6"/>
      <c r="P433" s="6"/>
      <c r="Q433" s="6"/>
      <c r="R433" s="6"/>
      <c r="S433" s="6"/>
      <c r="T433" s="6"/>
      <c r="U433" s="6"/>
      <c r="V433" s="6"/>
    </row>
    <row r="434" spans="1:22" s="1" customFormat="1" x14ac:dyDescent="0.2">
      <c r="A434" s="6"/>
      <c r="B434" s="4"/>
      <c r="C434" s="4"/>
      <c r="D434" s="4"/>
      <c r="E434" s="4"/>
      <c r="F434" s="4"/>
      <c r="G434" s="4"/>
      <c r="H434" s="4"/>
      <c r="I434" s="4"/>
      <c r="J434" s="6"/>
      <c r="K434" s="4"/>
      <c r="L434" s="6"/>
      <c r="M434" s="6"/>
      <c r="N434" s="4"/>
      <c r="O434" s="6"/>
      <c r="P434" s="6"/>
      <c r="Q434" s="6"/>
      <c r="R434" s="6"/>
      <c r="S434" s="6"/>
      <c r="T434" s="6"/>
      <c r="U434" s="6"/>
      <c r="V434" s="6"/>
    </row>
    <row r="435" spans="1:22" s="1" customFormat="1" x14ac:dyDescent="0.2">
      <c r="A435" s="6"/>
      <c r="B435" s="4"/>
      <c r="C435" s="4"/>
      <c r="D435" s="4"/>
      <c r="E435" s="4"/>
      <c r="F435" s="4"/>
      <c r="G435" s="4"/>
      <c r="H435" s="4"/>
      <c r="I435" s="4"/>
      <c r="J435" s="6"/>
      <c r="K435" s="4"/>
      <c r="L435" s="6"/>
      <c r="M435" s="6"/>
      <c r="N435" s="4"/>
      <c r="O435" s="6"/>
      <c r="P435" s="6"/>
      <c r="Q435" s="6"/>
      <c r="R435" s="6"/>
      <c r="S435" s="6"/>
      <c r="T435" s="6"/>
      <c r="U435" s="6"/>
      <c r="V435" s="6"/>
    </row>
    <row r="436" spans="1:22" s="1" customFormat="1" x14ac:dyDescent="0.2">
      <c r="A436" s="6"/>
      <c r="B436" s="4"/>
      <c r="C436" s="4"/>
      <c r="D436" s="4"/>
      <c r="E436" s="4"/>
      <c r="F436" s="4"/>
      <c r="G436" s="4"/>
      <c r="H436" s="4"/>
      <c r="I436" s="4"/>
      <c r="J436" s="6"/>
      <c r="K436" s="4"/>
      <c r="L436" s="6"/>
      <c r="M436" s="6"/>
      <c r="N436" s="4"/>
      <c r="O436" s="6"/>
      <c r="P436" s="6"/>
      <c r="Q436" s="6"/>
      <c r="R436" s="6"/>
      <c r="S436" s="6"/>
      <c r="T436" s="6"/>
      <c r="U436" s="6"/>
      <c r="V436" s="6"/>
    </row>
    <row r="437" spans="1:22" s="1" customFormat="1" x14ac:dyDescent="0.2">
      <c r="A437" s="6"/>
      <c r="B437" s="4"/>
      <c r="C437" s="4"/>
      <c r="D437" s="4"/>
      <c r="E437" s="4"/>
      <c r="F437" s="4"/>
      <c r="G437" s="4"/>
      <c r="H437" s="4"/>
      <c r="I437" s="4"/>
      <c r="J437" s="6"/>
      <c r="K437" s="4"/>
      <c r="L437" s="6"/>
      <c r="M437" s="6"/>
      <c r="N437" s="4"/>
      <c r="O437" s="6"/>
      <c r="P437" s="6"/>
      <c r="Q437" s="6"/>
      <c r="R437" s="6"/>
      <c r="S437" s="6"/>
      <c r="T437" s="6"/>
      <c r="U437" s="6"/>
      <c r="V437" s="6"/>
    </row>
    <row r="438" spans="1:22" s="1" customFormat="1" x14ac:dyDescent="0.2">
      <c r="A438" s="6"/>
      <c r="B438" s="4"/>
      <c r="C438" s="4"/>
      <c r="D438" s="4"/>
      <c r="E438" s="4"/>
      <c r="F438" s="4"/>
      <c r="G438" s="4"/>
      <c r="H438" s="4"/>
      <c r="I438" s="4"/>
      <c r="J438" s="6"/>
      <c r="K438" s="4"/>
      <c r="L438" s="6"/>
      <c r="M438" s="6"/>
      <c r="N438" s="4"/>
      <c r="O438" s="6"/>
      <c r="P438" s="6"/>
      <c r="Q438" s="6"/>
      <c r="R438" s="6"/>
      <c r="S438" s="6"/>
      <c r="T438" s="6"/>
      <c r="U438" s="6"/>
      <c r="V438" s="6"/>
    </row>
    <row r="439" spans="1:22" s="1" customFormat="1" x14ac:dyDescent="0.2">
      <c r="A439" s="6"/>
      <c r="B439" s="4"/>
      <c r="C439" s="4"/>
      <c r="D439" s="4"/>
      <c r="E439" s="4"/>
      <c r="F439" s="4"/>
      <c r="G439" s="4"/>
      <c r="H439" s="4"/>
      <c r="I439" s="4"/>
      <c r="J439" s="6"/>
      <c r="K439" s="4"/>
      <c r="L439" s="6"/>
      <c r="M439" s="6"/>
      <c r="N439" s="4"/>
      <c r="O439" s="6"/>
      <c r="P439" s="6"/>
      <c r="Q439" s="6"/>
      <c r="R439" s="6"/>
      <c r="S439" s="6"/>
      <c r="T439" s="6"/>
      <c r="U439" s="6"/>
      <c r="V439" s="6"/>
    </row>
    <row r="440" spans="1:22" s="1" customFormat="1" x14ac:dyDescent="0.2">
      <c r="A440" s="6"/>
      <c r="B440" s="4"/>
      <c r="C440" s="4"/>
      <c r="D440" s="4"/>
      <c r="E440" s="4"/>
      <c r="F440" s="4"/>
      <c r="G440" s="4"/>
      <c r="H440" s="4"/>
      <c r="I440" s="4"/>
      <c r="J440" s="6"/>
      <c r="K440" s="4"/>
      <c r="L440" s="6"/>
      <c r="M440" s="6"/>
      <c r="N440" s="4"/>
      <c r="O440" s="6"/>
      <c r="P440" s="6"/>
      <c r="Q440" s="6"/>
      <c r="R440" s="6"/>
      <c r="S440" s="6"/>
      <c r="T440" s="6"/>
      <c r="U440" s="6"/>
      <c r="V440" s="6"/>
    </row>
    <row r="441" spans="1:22" s="1" customFormat="1" x14ac:dyDescent="0.2">
      <c r="A441" s="6"/>
      <c r="B441" s="4"/>
      <c r="C441" s="4"/>
      <c r="D441" s="4"/>
      <c r="E441" s="4"/>
      <c r="F441" s="4"/>
      <c r="G441" s="4"/>
      <c r="H441" s="4"/>
      <c r="I441" s="4"/>
      <c r="J441" s="6"/>
      <c r="K441" s="4"/>
      <c r="L441" s="6"/>
      <c r="M441" s="6"/>
      <c r="N441" s="4"/>
      <c r="O441" s="6"/>
      <c r="P441" s="6"/>
      <c r="Q441" s="6"/>
      <c r="R441" s="6"/>
      <c r="S441" s="6"/>
      <c r="T441" s="6"/>
      <c r="U441" s="6"/>
      <c r="V441" s="6"/>
    </row>
    <row r="442" spans="1:22" s="1" customFormat="1" x14ac:dyDescent="0.2">
      <c r="A442" s="6"/>
      <c r="B442" s="4"/>
      <c r="C442" s="4"/>
      <c r="D442" s="4"/>
      <c r="E442" s="4"/>
      <c r="F442" s="4"/>
      <c r="G442" s="4"/>
      <c r="H442" s="4"/>
      <c r="I442" s="4"/>
      <c r="J442" s="6"/>
      <c r="K442" s="4"/>
      <c r="L442" s="6"/>
      <c r="M442" s="6"/>
      <c r="N442" s="4"/>
      <c r="O442" s="6"/>
      <c r="P442" s="6"/>
      <c r="Q442" s="6"/>
      <c r="R442" s="6"/>
      <c r="S442" s="6"/>
      <c r="T442" s="6"/>
      <c r="U442" s="6"/>
      <c r="V442" s="6"/>
    </row>
    <row r="443" spans="1:22" s="1" customFormat="1" x14ac:dyDescent="0.2">
      <c r="A443" s="6"/>
      <c r="B443" s="4"/>
      <c r="C443" s="4"/>
      <c r="D443" s="4"/>
      <c r="E443" s="4"/>
      <c r="F443" s="4"/>
      <c r="G443" s="4"/>
      <c r="H443" s="4"/>
      <c r="I443" s="4"/>
      <c r="J443" s="6"/>
      <c r="K443" s="4"/>
      <c r="L443" s="6"/>
      <c r="M443" s="6"/>
      <c r="N443" s="4"/>
      <c r="O443" s="6"/>
      <c r="P443" s="6"/>
      <c r="Q443" s="6"/>
      <c r="R443" s="6"/>
      <c r="S443" s="6"/>
      <c r="T443" s="6"/>
      <c r="U443" s="6"/>
      <c r="V443" s="6"/>
    </row>
  </sheetData>
  <mergeCells count="29">
    <mergeCell ref="H8:H10"/>
    <mergeCell ref="A5:V5"/>
    <mergeCell ref="N9:O9"/>
    <mergeCell ref="B8:B10"/>
    <mergeCell ref="A52:M52"/>
    <mergeCell ref="K9:L9"/>
    <mergeCell ref="A42:F42"/>
    <mergeCell ref="F8:F10"/>
    <mergeCell ref="G8:G10"/>
    <mergeCell ref="I8:I10"/>
    <mergeCell ref="J8:J10"/>
    <mergeCell ref="Q9:Q10"/>
    <mergeCell ref="R9:R10"/>
    <mergeCell ref="A3:V3"/>
    <mergeCell ref="A2:V2"/>
    <mergeCell ref="K8:S8"/>
    <mergeCell ref="T8:U8"/>
    <mergeCell ref="A4:V4"/>
    <mergeCell ref="V8:V10"/>
    <mergeCell ref="S9:S10"/>
    <mergeCell ref="T9:T10"/>
    <mergeCell ref="A8:A10"/>
    <mergeCell ref="A7:V7"/>
    <mergeCell ref="C8:C10"/>
    <mergeCell ref="D8:D10"/>
    <mergeCell ref="E8:E10"/>
    <mergeCell ref="U9:U10"/>
    <mergeCell ref="P9:P10"/>
    <mergeCell ref="M9:M10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34" fitToHeight="0" orientation="landscape" r:id="rId1"/>
  <headerFooter alignWithMargins="0"/>
  <rowBreaks count="2" manualBreakCount="2">
    <brk id="27" max="22" man="1"/>
    <brk id="127" max="22" man="1"/>
  </rowBreaks>
  <ignoredErrors>
    <ignoredError sqref="K14:L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Periodo Probatorio</vt:lpstr>
      <vt:lpstr>'Periodo Probatorio'!Área_de_impresión</vt:lpstr>
      <vt:lpstr>'Periodo Probatorio'!Títulos_a_imprimir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Jeribeth Rodriguez</cp:lastModifiedBy>
  <cp:lastPrinted>2026-03-12T18:58:45Z</cp:lastPrinted>
  <dcterms:created xsi:type="dcterms:W3CDTF">2006-07-11T17:39:34Z</dcterms:created>
  <dcterms:modified xsi:type="dcterms:W3CDTF">2026-05-11T13:15:39Z</dcterms:modified>
</cp:coreProperties>
</file>