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C-DRH-PC02\Users\adominguez\Desktop\Nomina INDOCAL\Nomina Compartida\OAI\2026\MARZO\"/>
    </mc:Choice>
  </mc:AlternateContent>
  <xr:revisionPtr revIDLastSave="0" documentId="13_ncr:1_{A998DED8-18C3-421E-9085-F7C417696107}" xr6:coauthVersionLast="47" xr6:coauthVersionMax="47" xr10:uidLastSave="{00000000-0000-0000-0000-000000000000}"/>
  <workbookProtection lockStructure="1"/>
  <bookViews>
    <workbookView xWindow="-120" yWindow="-120" windowWidth="29040" windowHeight="15720" tabRatio="601" xr2:uid="{00000000-000D-0000-FFFF-FFFF00000000}"/>
  </bookViews>
  <sheets>
    <sheet name="Periodo Probatorio" sheetId="1" r:id="rId1"/>
  </sheets>
  <definedNames>
    <definedName name="_xlnm.Print_Area" localSheetId="0">'Periodo Probatorio'!$A$1:$W$96</definedName>
    <definedName name="_xlnm.Print_Titles" localSheetId="0">'Periodo Probatorio'!$1:$12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1" l="1"/>
  <c r="O81" i="1" l="1"/>
  <c r="N81" i="1"/>
  <c r="M81" i="1"/>
  <c r="L81" i="1"/>
  <c r="U81" i="1" s="1"/>
  <c r="K81" i="1"/>
  <c r="T81" i="1" s="1"/>
  <c r="V81" i="1" s="1"/>
  <c r="R83" i="1"/>
  <c r="O80" i="1"/>
  <c r="N80" i="1"/>
  <c r="M80" i="1"/>
  <c r="L80" i="1"/>
  <c r="K80" i="1"/>
  <c r="J83" i="1"/>
  <c r="P83" i="1"/>
  <c r="Q83" i="1"/>
  <c r="O82" i="1"/>
  <c r="N82" i="1"/>
  <c r="M82" i="1"/>
  <c r="L82" i="1"/>
  <c r="K82" i="1"/>
  <c r="O79" i="1"/>
  <c r="N79" i="1"/>
  <c r="M79" i="1"/>
  <c r="L79" i="1"/>
  <c r="K79" i="1"/>
  <c r="O78" i="1"/>
  <c r="N78" i="1"/>
  <c r="M78" i="1"/>
  <c r="L78" i="1"/>
  <c r="K78" i="1"/>
  <c r="O77" i="1"/>
  <c r="N77" i="1"/>
  <c r="M77" i="1"/>
  <c r="L77" i="1"/>
  <c r="K77" i="1"/>
  <c r="O76" i="1"/>
  <c r="N76" i="1"/>
  <c r="M76" i="1"/>
  <c r="L76" i="1"/>
  <c r="K76" i="1"/>
  <c r="S81" i="1" l="1"/>
  <c r="T80" i="1"/>
  <c r="V80" i="1" s="1"/>
  <c r="U80" i="1"/>
  <c r="S80" i="1"/>
  <c r="T82" i="1"/>
  <c r="V82" i="1" s="1"/>
  <c r="T79" i="1"/>
  <c r="V79" i="1" s="1"/>
  <c r="U82" i="1"/>
  <c r="S82" i="1"/>
  <c r="U79" i="1"/>
  <c r="S79" i="1"/>
  <c r="T78" i="1"/>
  <c r="V78" i="1" s="1"/>
  <c r="T77" i="1"/>
  <c r="V77" i="1" s="1"/>
  <c r="U78" i="1"/>
  <c r="S78" i="1"/>
  <c r="U77" i="1"/>
  <c r="S77" i="1"/>
  <c r="T76" i="1"/>
  <c r="V76" i="1" s="1"/>
  <c r="U76" i="1"/>
  <c r="S76" i="1"/>
  <c r="O74" i="1"/>
  <c r="N74" i="1"/>
  <c r="M74" i="1"/>
  <c r="L74" i="1"/>
  <c r="K74" i="1"/>
  <c r="U74" i="1" l="1"/>
  <c r="T74" i="1"/>
  <c r="V74" i="1" s="1"/>
  <c r="S74" i="1"/>
  <c r="O75" i="1" l="1"/>
  <c r="N75" i="1"/>
  <c r="M75" i="1"/>
  <c r="L75" i="1"/>
  <c r="K75" i="1"/>
  <c r="T75" i="1" l="1"/>
  <c r="V75" i="1" s="1"/>
  <c r="S75" i="1"/>
  <c r="U75" i="1"/>
  <c r="O73" i="1" l="1"/>
  <c r="N73" i="1"/>
  <c r="M73" i="1"/>
  <c r="L73" i="1"/>
  <c r="K73" i="1"/>
  <c r="O72" i="1"/>
  <c r="N72" i="1"/>
  <c r="M72" i="1"/>
  <c r="L72" i="1"/>
  <c r="K72" i="1"/>
  <c r="O71" i="1"/>
  <c r="N71" i="1"/>
  <c r="M71" i="1"/>
  <c r="L71" i="1"/>
  <c r="K71" i="1"/>
  <c r="U73" i="1" l="1"/>
  <c r="T71" i="1"/>
  <c r="V71" i="1" s="1"/>
  <c r="U71" i="1"/>
  <c r="T72" i="1"/>
  <c r="V72" i="1" s="1"/>
  <c r="S72" i="1"/>
  <c r="S73" i="1"/>
  <c r="U72" i="1"/>
  <c r="T73" i="1"/>
  <c r="V73" i="1" s="1"/>
  <c r="S71" i="1"/>
  <c r="O70" i="1"/>
  <c r="N70" i="1"/>
  <c r="M70" i="1"/>
  <c r="L70" i="1"/>
  <c r="K70" i="1"/>
  <c r="O69" i="1"/>
  <c r="N69" i="1"/>
  <c r="M69" i="1"/>
  <c r="L69" i="1"/>
  <c r="K69" i="1"/>
  <c r="T70" i="1" l="1"/>
  <c r="V70" i="1" s="1"/>
  <c r="U70" i="1"/>
  <c r="T69" i="1"/>
  <c r="S69" i="1"/>
  <c r="S70" i="1"/>
  <c r="U69" i="1"/>
  <c r="O68" i="1"/>
  <c r="N68" i="1"/>
  <c r="M68" i="1"/>
  <c r="L68" i="1"/>
  <c r="K68" i="1"/>
  <c r="O67" i="1"/>
  <c r="N67" i="1"/>
  <c r="M67" i="1"/>
  <c r="L67" i="1"/>
  <c r="K67" i="1"/>
  <c r="V69" i="1" l="1"/>
  <c r="T67" i="1"/>
  <c r="V67" i="1" s="1"/>
  <c r="T68" i="1"/>
  <c r="V68" i="1" s="1"/>
  <c r="U67" i="1"/>
  <c r="U68" i="1"/>
  <c r="S68" i="1"/>
  <c r="S67" i="1"/>
  <c r="O66" i="1" l="1"/>
  <c r="N66" i="1"/>
  <c r="M66" i="1"/>
  <c r="L66" i="1"/>
  <c r="K66" i="1"/>
  <c r="O65" i="1"/>
  <c r="N65" i="1"/>
  <c r="M65" i="1"/>
  <c r="L65" i="1"/>
  <c r="K65" i="1"/>
  <c r="O64" i="1"/>
  <c r="N64" i="1"/>
  <c r="M64" i="1"/>
  <c r="L64" i="1"/>
  <c r="K64" i="1"/>
  <c r="O63" i="1"/>
  <c r="N63" i="1"/>
  <c r="M63" i="1"/>
  <c r="L63" i="1"/>
  <c r="K63" i="1"/>
  <c r="O62" i="1"/>
  <c r="N62" i="1"/>
  <c r="M62" i="1"/>
  <c r="L62" i="1"/>
  <c r="K62" i="1"/>
  <c r="O61" i="1"/>
  <c r="N61" i="1"/>
  <c r="M61" i="1"/>
  <c r="L61" i="1"/>
  <c r="K61" i="1"/>
  <c r="O60" i="1"/>
  <c r="N60" i="1"/>
  <c r="M60" i="1"/>
  <c r="L60" i="1"/>
  <c r="K60" i="1"/>
  <c r="O59" i="1"/>
  <c r="N59" i="1"/>
  <c r="M59" i="1"/>
  <c r="L59" i="1"/>
  <c r="K59" i="1"/>
  <c r="O58" i="1"/>
  <c r="N58" i="1"/>
  <c r="M58" i="1"/>
  <c r="L58" i="1"/>
  <c r="K58" i="1"/>
  <c r="O57" i="1"/>
  <c r="N57" i="1"/>
  <c r="M57" i="1"/>
  <c r="L57" i="1"/>
  <c r="K57" i="1"/>
  <c r="O56" i="1"/>
  <c r="N56" i="1"/>
  <c r="M56" i="1"/>
  <c r="L56" i="1"/>
  <c r="K56" i="1"/>
  <c r="O55" i="1"/>
  <c r="N55" i="1"/>
  <c r="M55" i="1"/>
  <c r="L55" i="1"/>
  <c r="K55" i="1"/>
  <c r="O54" i="1"/>
  <c r="N54" i="1"/>
  <c r="M54" i="1"/>
  <c r="L54" i="1"/>
  <c r="K54" i="1"/>
  <c r="O53" i="1"/>
  <c r="N53" i="1"/>
  <c r="M53" i="1"/>
  <c r="L53" i="1"/>
  <c r="K53" i="1"/>
  <c r="O52" i="1"/>
  <c r="N52" i="1"/>
  <c r="M52" i="1"/>
  <c r="L52" i="1"/>
  <c r="K52" i="1"/>
  <c r="O51" i="1"/>
  <c r="N51" i="1"/>
  <c r="M51" i="1"/>
  <c r="L51" i="1"/>
  <c r="K51" i="1"/>
  <c r="T62" i="1" l="1"/>
  <c r="T53" i="1"/>
  <c r="V53" i="1" s="1"/>
  <c r="T57" i="1"/>
  <c r="V57" i="1" s="1"/>
  <c r="T59" i="1"/>
  <c r="V59" i="1" s="1"/>
  <c r="T61" i="1"/>
  <c r="V61" i="1" s="1"/>
  <c r="T66" i="1"/>
  <c r="V66" i="1" s="1"/>
  <c r="S66" i="1"/>
  <c r="U66" i="1"/>
  <c r="T58" i="1"/>
  <c r="V58" i="1" s="1"/>
  <c r="T65" i="1"/>
  <c r="V65" i="1" s="1"/>
  <c r="U65" i="1"/>
  <c r="T55" i="1"/>
  <c r="V55" i="1" s="1"/>
  <c r="U58" i="1"/>
  <c r="T60" i="1"/>
  <c r="V60" i="1" s="1"/>
  <c r="T63" i="1"/>
  <c r="V63" i="1" s="1"/>
  <c r="U63" i="1"/>
  <c r="T64" i="1"/>
  <c r="V64" i="1" s="1"/>
  <c r="S62" i="1"/>
  <c r="U64" i="1"/>
  <c r="S65" i="1"/>
  <c r="S64" i="1"/>
  <c r="S63" i="1"/>
  <c r="U62" i="1"/>
  <c r="T52" i="1"/>
  <c r="V52" i="1" s="1"/>
  <c r="T56" i="1"/>
  <c r="V56" i="1" s="1"/>
  <c r="U53" i="1"/>
  <c r="U56" i="1"/>
  <c r="T51" i="1"/>
  <c r="V51" i="1" s="1"/>
  <c r="U54" i="1"/>
  <c r="S57" i="1"/>
  <c r="U61" i="1"/>
  <c r="T54" i="1"/>
  <c r="V54" i="1" s="1"/>
  <c r="S55" i="1"/>
  <c r="U59" i="1"/>
  <c r="S60" i="1"/>
  <c r="S61" i="1"/>
  <c r="U60" i="1"/>
  <c r="S59" i="1"/>
  <c r="S58" i="1"/>
  <c r="U57" i="1"/>
  <c r="S56" i="1"/>
  <c r="U55" i="1"/>
  <c r="S54" i="1"/>
  <c r="S53" i="1"/>
  <c r="U52" i="1"/>
  <c r="S52" i="1"/>
  <c r="U51" i="1"/>
  <c r="S51" i="1"/>
  <c r="V62" i="1" l="1"/>
  <c r="K22" i="1"/>
  <c r="L22" i="1"/>
  <c r="M22" i="1"/>
  <c r="N22" i="1"/>
  <c r="O22" i="1"/>
  <c r="S22" i="1" l="1"/>
  <c r="U22" i="1"/>
  <c r="T22" i="1"/>
  <c r="V22" i="1" s="1"/>
  <c r="M21" i="1" l="1"/>
  <c r="L21" i="1"/>
  <c r="K21" i="1"/>
  <c r="N21" i="1" l="1"/>
  <c r="O21" i="1"/>
  <c r="O18" i="1"/>
  <c r="N18" i="1"/>
  <c r="M18" i="1"/>
  <c r="L18" i="1"/>
  <c r="K18" i="1"/>
  <c r="T21" i="1" l="1"/>
  <c r="V21" i="1" s="1"/>
  <c r="S21" i="1"/>
  <c r="U21" i="1"/>
  <c r="S18" i="1"/>
  <c r="O20" i="1"/>
  <c r="N20" i="1"/>
  <c r="M20" i="1"/>
  <c r="L20" i="1"/>
  <c r="K20" i="1"/>
  <c r="O19" i="1"/>
  <c r="N19" i="1"/>
  <c r="M19" i="1"/>
  <c r="L19" i="1"/>
  <c r="K19" i="1"/>
  <c r="U19" i="1" l="1"/>
  <c r="T20" i="1"/>
  <c r="V20" i="1" s="1"/>
  <c r="U20" i="1"/>
  <c r="T19" i="1"/>
  <c r="V19" i="1" s="1"/>
  <c r="S20" i="1"/>
  <c r="S19" i="1"/>
  <c r="O13" i="1"/>
  <c r="O14" i="1"/>
  <c r="O15" i="1"/>
  <c r="O16" i="1"/>
  <c r="O17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N13" i="1"/>
  <c r="N14" i="1"/>
  <c r="N15" i="1"/>
  <c r="N16" i="1"/>
  <c r="N17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M13" i="1"/>
  <c r="M14" i="1"/>
  <c r="M15" i="1"/>
  <c r="M16" i="1"/>
  <c r="M17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L13" i="1"/>
  <c r="L14" i="1"/>
  <c r="L15" i="1"/>
  <c r="L16" i="1"/>
  <c r="L17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K13" i="1"/>
  <c r="K14" i="1"/>
  <c r="K15" i="1"/>
  <c r="K16" i="1"/>
  <c r="K17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83" i="1" l="1"/>
  <c r="S32" i="1"/>
  <c r="T50" i="1"/>
  <c r="V50" i="1" s="1"/>
  <c r="T49" i="1"/>
  <c r="V49" i="1" s="1"/>
  <c r="T48" i="1"/>
  <c r="V48" i="1" s="1"/>
  <c r="T47" i="1"/>
  <c r="V47" i="1" s="1"/>
  <c r="T28" i="1"/>
  <c r="V28" i="1" s="1"/>
  <c r="U18" i="1"/>
  <c r="T46" i="1"/>
  <c r="V46" i="1" s="1"/>
  <c r="T40" i="1"/>
  <c r="V40" i="1" s="1"/>
  <c r="T32" i="1"/>
  <c r="V32" i="1" s="1"/>
  <c r="T29" i="1"/>
  <c r="V29" i="1" s="1"/>
  <c r="T24" i="1"/>
  <c r="V24" i="1" s="1"/>
  <c r="T15" i="1"/>
  <c r="V15" i="1" s="1"/>
  <c r="S29" i="1"/>
  <c r="S15" i="1"/>
  <c r="T37" i="1"/>
  <c r="V37" i="1" s="1"/>
  <c r="S46" i="1"/>
  <c r="T43" i="1"/>
  <c r="V43" i="1" s="1"/>
  <c r="T35" i="1"/>
  <c r="V35" i="1" s="1"/>
  <c r="T31" i="1"/>
  <c r="V31" i="1" s="1"/>
  <c r="T18" i="1"/>
  <c r="T44" i="1"/>
  <c r="V44" i="1" s="1"/>
  <c r="T42" i="1"/>
  <c r="V42" i="1" s="1"/>
  <c r="T39" i="1"/>
  <c r="V39" i="1" s="1"/>
  <c r="T38" i="1"/>
  <c r="V38" i="1" s="1"/>
  <c r="T33" i="1"/>
  <c r="V33" i="1" s="1"/>
  <c r="T27" i="1"/>
  <c r="V27" i="1" s="1"/>
  <c r="T23" i="1"/>
  <c r="V23" i="1" s="1"/>
  <c r="T17" i="1"/>
  <c r="V17" i="1" s="1"/>
  <c r="T16" i="1"/>
  <c r="V16" i="1" s="1"/>
  <c r="T13" i="1"/>
  <c r="V13" i="1" s="1"/>
  <c r="S45" i="1"/>
  <c r="T45" i="1"/>
  <c r="V45" i="1" s="1"/>
  <c r="S41" i="1"/>
  <c r="T41" i="1"/>
  <c r="V41" i="1" s="1"/>
  <c r="S36" i="1"/>
  <c r="T36" i="1"/>
  <c r="V36" i="1" s="1"/>
  <c r="S34" i="1"/>
  <c r="T34" i="1"/>
  <c r="V34" i="1" s="1"/>
  <c r="S30" i="1"/>
  <c r="T30" i="1"/>
  <c r="V30" i="1" s="1"/>
  <c r="S26" i="1"/>
  <c r="T26" i="1"/>
  <c r="V26" i="1" s="1"/>
  <c r="S25" i="1"/>
  <c r="T25" i="1"/>
  <c r="V25" i="1" s="1"/>
  <c r="S50" i="1"/>
  <c r="S44" i="1"/>
  <c r="S42" i="1"/>
  <c r="S39" i="1"/>
  <c r="S38" i="1"/>
  <c r="S33" i="1"/>
  <c r="S28" i="1"/>
  <c r="S27" i="1"/>
  <c r="S23" i="1"/>
  <c r="S17" i="1"/>
  <c r="S16" i="1"/>
  <c r="S13" i="1"/>
  <c r="T14" i="1"/>
  <c r="V14" i="1" s="1"/>
  <c r="S40" i="1"/>
  <c r="S24" i="1"/>
  <c r="S14" i="1"/>
  <c r="S49" i="1"/>
  <c r="S48" i="1"/>
  <c r="S47" i="1"/>
  <c r="S43" i="1"/>
  <c r="S37" i="1"/>
  <c r="S35" i="1"/>
  <c r="S31" i="1"/>
  <c r="U17" i="1"/>
  <c r="V18" i="1" l="1"/>
  <c r="U14" i="1"/>
  <c r="U16" i="1"/>
  <c r="U13" i="1" l="1"/>
  <c r="O83" i="1"/>
  <c r="N83" i="1"/>
  <c r="M83" i="1"/>
  <c r="L83" i="1"/>
  <c r="T83" i="1" l="1"/>
  <c r="S83" i="1"/>
  <c r="V83" i="1" l="1"/>
  <c r="U43" i="1"/>
  <c r="U42" i="1" l="1"/>
  <c r="U41" i="1" l="1"/>
  <c r="U40" i="1"/>
  <c r="U39" i="1"/>
  <c r="U44" i="1" l="1"/>
  <c r="U35" i="1" l="1"/>
  <c r="U36" i="1"/>
  <c r="U37" i="1"/>
  <c r="U38" i="1"/>
  <c r="U33" i="1" l="1"/>
  <c r="U34" i="1"/>
  <c r="U15" i="1" l="1"/>
  <c r="U31" i="1" l="1"/>
  <c r="U32" i="1" l="1"/>
  <c r="U29" i="1" l="1"/>
  <c r="U30" i="1"/>
  <c r="U28" i="1"/>
  <c r="U48" i="1" l="1"/>
  <c r="U50" i="1" l="1"/>
  <c r="U49" i="1" l="1"/>
  <c r="U45" i="1"/>
  <c r="U47" i="1"/>
  <c r="U46" i="1"/>
  <c r="U26" i="1" l="1"/>
  <c r="U27" i="1"/>
  <c r="U25" i="1" l="1"/>
  <c r="U24" i="1"/>
  <c r="U23" i="1" l="1"/>
  <c r="U83" i="1" s="1"/>
</calcChain>
</file>

<file path=xl/sharedStrings.xml><?xml version="1.0" encoding="utf-8"?>
<sst xmlns="http://schemas.openxmlformats.org/spreadsheetml/2006/main" count="388" uniqueCount="169">
  <si>
    <t>Subtotal TSS</t>
  </si>
  <si>
    <t>Aportes Patronal</t>
  </si>
  <si>
    <t>Total Retenciones y Aportes</t>
  </si>
  <si>
    <t>Observaciones:</t>
  </si>
  <si>
    <t>Empleado (2.87%)</t>
  </si>
  <si>
    <t>Patronal (7.10%)</t>
  </si>
  <si>
    <t>Empleado (3.04%)</t>
  </si>
  <si>
    <t>Patronal (7.09%)</t>
  </si>
  <si>
    <t>Seguridad Social (LEY 87-01)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</si>
  <si>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</si>
  <si>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</si>
  <si>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</si>
  <si>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</si>
  <si>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</si>
  <si>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</si>
  <si>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</si>
  <si>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</si>
  <si>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</si>
  <si>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</si>
  <si>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</si>
  <si>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 xml:space="preserve">Contratado </t>
  </si>
  <si>
    <t>Desde</t>
  </si>
  <si>
    <t>Hasta</t>
  </si>
  <si>
    <t xml:space="preserve">     por cada dependiente adicional registrado.</t>
  </si>
  <si>
    <t xml:space="preserve">   (1*) Deducción directa en declaración ISR empleados del SUIRPLUS. Rentas hasta RD$416,220.00 estan exentas.</t>
  </si>
  <si>
    <t xml:space="preserve">   (2*) Salario cotizable hasta RD$134,820.00, deducción directa de la declaración TSS del SUIRPLUS.</t>
  </si>
  <si>
    <t xml:space="preserve">   (3*) Salario cotizable hasta RD$269,640.00, deducción directa de la declaración TSS del SUIRPLUS.</t>
  </si>
  <si>
    <t>Sexo</t>
  </si>
  <si>
    <t>Masculino</t>
  </si>
  <si>
    <t>Femenino</t>
  </si>
  <si>
    <t>Instituto Dominicano para la Calidad (INDOCAL)</t>
  </si>
  <si>
    <t>Seg. Vida, Ces. E Invalidez</t>
  </si>
  <si>
    <t>MERAIOT FRANCISCO LENDOR MATOS</t>
  </si>
  <si>
    <t>FRANDY ANTONIO TAVAREZ CHEVALIER</t>
  </si>
  <si>
    <t>ERSON CARLOS RAMIREZ ZABALA</t>
  </si>
  <si>
    <t>RAFAEL MERAN ALCANTARA</t>
  </si>
  <si>
    <t>JULIO CESAR LANTIGUA PEREYRA</t>
  </si>
  <si>
    <t>MANUEL DE JESUS BRIOSO POLANCO</t>
  </si>
  <si>
    <t>OSCAR AMAURY JOEL LARA</t>
  </si>
  <si>
    <t>PATRICIA JUDITH BUCHELI MINUCHE</t>
  </si>
  <si>
    <t>ERIKA GUZMAN PARRA</t>
  </si>
  <si>
    <t>ERBIN OCIDE YSABEL MARTES</t>
  </si>
  <si>
    <t>CLAUDIO ANTONIO GARCIA SANTOS</t>
  </si>
  <si>
    <t>DIRECCION EVALUACION DE LA CONFORMIDAD</t>
  </si>
  <si>
    <t>DEPTO. DE METROLOGIA INDUSTRIAL</t>
  </si>
  <si>
    <t>DIVISION DE CERTIFICACION DE PRODUCTOS</t>
  </si>
  <si>
    <t>DEPTO. DE METROLOGIA LEGAL</t>
  </si>
  <si>
    <t>DPTO. TECNOLOGIA DE LA INFORMACION</t>
  </si>
  <si>
    <t>DEPARTAMENTO RECURSOS HUMANOS</t>
  </si>
  <si>
    <t>REGIONAL NORTE SANTIAGO</t>
  </si>
  <si>
    <t>DIRECCION ADMISTRTIVA Y FINANCIERA</t>
  </si>
  <si>
    <t>SERVICIOS GENERALES</t>
  </si>
  <si>
    <t>DEPARTAMENTO JURIDICO</t>
  </si>
  <si>
    <t>ANALISTA</t>
  </si>
  <si>
    <t>TECNICO I DE VERIFICACION METR</t>
  </si>
  <si>
    <t>AUDITOR DE PRODUCTOS DCPDEC</t>
  </si>
  <si>
    <t>SOPORTE TECNICO</t>
  </si>
  <si>
    <t>TEC. DE VERF. METROLOGICA</t>
  </si>
  <si>
    <t>TECNICO METROLOGO</t>
  </si>
  <si>
    <t>ANALISTA DE SISTEMAS INFORMATI</t>
  </si>
  <si>
    <t>TECNICO METROLOGO I</t>
  </si>
  <si>
    <t>TECNICO DE RECURSOS HUMANOS</t>
  </si>
  <si>
    <t>COORDINADORA ADMINISTRATIVA</t>
  </si>
  <si>
    <t>ABOGADO</t>
  </si>
  <si>
    <t>Otros descuentos</t>
  </si>
  <si>
    <t>DIRECCION DE METROLOGIA</t>
  </si>
  <si>
    <t>KENIA DEL CARMEN ORTEGA GIL</t>
  </si>
  <si>
    <t>SERGIO AUGUSTO PASCUAL GONZALEZ</t>
  </si>
  <si>
    <t>LEWIN TOMAS MONTERO TORIBIO</t>
  </si>
  <si>
    <t>JULIO ANDRES HERNANDEZ ROSARIO</t>
  </si>
  <si>
    <t>FRANKLIN FELIZ FIGUEROA DURAN</t>
  </si>
  <si>
    <t>ANALISTA CERT. PERSONA</t>
  </si>
  <si>
    <t>Riesgos Laborales (1.15%) (2*)</t>
  </si>
  <si>
    <t>DIRECCION DE NORMALIZACION</t>
  </si>
  <si>
    <t>ENC. CERT. DE PERSONA</t>
  </si>
  <si>
    <t>JUAN RAFAEL BATISTA DONASTORG</t>
  </si>
  <si>
    <t>ISR              (Ley 11-92)     (1*)</t>
  </si>
  <si>
    <t>NICOLAS CORDERO FERRAND</t>
  </si>
  <si>
    <t>YASSER JULIO FAJARDO ALMONTE</t>
  </si>
  <si>
    <t>DIRECCION DE PLANIFICACION Y DESARROLLO</t>
  </si>
  <si>
    <t>ANALISTA DE PLANIFICACION</t>
  </si>
  <si>
    <t>OMAR EURIPIDES BAUTISTA ESPINOSA</t>
  </si>
  <si>
    <t>LUIS ALFREDO PEREZ ESPINAL</t>
  </si>
  <si>
    <t>MAXIMO RODRIGUEZ MARTINEZ</t>
  </si>
  <si>
    <t>NESTOR JUAN RODRIGUEZ DE LA CRUZ</t>
  </si>
  <si>
    <t>ENC. LAB. MEDICIONES ELECTRICA</t>
  </si>
  <si>
    <t>FRANCISCO EDUARDO MENDOZA ABREU</t>
  </si>
  <si>
    <t>SERVICIOS TECNICOS</t>
  </si>
  <si>
    <t>ARNALDO SMILL RAMIREZ LEYBA</t>
  </si>
  <si>
    <t>WASCAR GARCIA MATOS</t>
  </si>
  <si>
    <t>MARIELA IDELISE CAPELLAN VERAS</t>
  </si>
  <si>
    <t>COORD. DE CAPACITACION</t>
  </si>
  <si>
    <t>OBLENIX ISRAEL SALDAÑA VICIOSO</t>
  </si>
  <si>
    <t>SECCION DE ADUANA</t>
  </si>
  <si>
    <t>TECNICO DE INSPECCION</t>
  </si>
  <si>
    <t>YOMAILY SUAREZ</t>
  </si>
  <si>
    <t xml:space="preserve">   (4*) Deducción directa declaración TSS del SUIRPLUS por registro de dependientes adicionales al SDSS. RD$1,715.46 </t>
  </si>
  <si>
    <t>GILBERT JOSE LOPEZ LARA</t>
  </si>
  <si>
    <t>AUDITOR DE PRODUCTOS</t>
  </si>
  <si>
    <t>DEPTO. COOPERACION INTERNACIONAL</t>
  </si>
  <si>
    <t>ESTEBAN ISABEL MENDOZA</t>
  </si>
  <si>
    <t>ANALISTA NORMALIZADOR</t>
  </si>
  <si>
    <t>EDISON GABRIEL SANCHEZ ABREU</t>
  </si>
  <si>
    <t>NATANAEL BRITO MARTINEZ</t>
  </si>
  <si>
    <t>EDUARDO KENSIS DOMINGUEZ MENDEZ</t>
  </si>
  <si>
    <t>Deducción Empleado</t>
  </si>
  <si>
    <t>MOISES EDUARDO NUÑEZ DE JESUS</t>
  </si>
  <si>
    <t>LAURA ISABEL TERRERO URIBE</t>
  </si>
  <si>
    <t>LAB. DE TIEMPO Y FRECUENCIA</t>
  </si>
  <si>
    <t>Nómina de Sueldos: Empleados Temporal</t>
  </si>
  <si>
    <t>CRISTIAN ARTURO SANTANA PEÑA</t>
  </si>
  <si>
    <t>ENC. COOP. INTERNACIONAL</t>
  </si>
  <si>
    <t>DEPARTAMENTO COMUNICACIONES</t>
  </si>
  <si>
    <t>NORMALIZADOR</t>
  </si>
  <si>
    <t>MANUEL BAEZ RAMIREZ</t>
  </si>
  <si>
    <t>DIRECCION DE METRLOGIA</t>
  </si>
  <si>
    <t>ERIKA GLORISSA FERRERAS FERRERAS</t>
  </si>
  <si>
    <t>PERIODISTA</t>
  </si>
  <si>
    <t>JOSE AMAURIS ACOSTA Y GRULLON</t>
  </si>
  <si>
    <t>LUIS ADRIAN MONTOYA AMPARO</t>
  </si>
  <si>
    <t>PAMELA MARIA BELTRE PEGUERO</t>
  </si>
  <si>
    <t>SHEILLY VANESSA DECAMPS COLON</t>
  </si>
  <si>
    <t>JUNIOR ALBERTO DIAZ RAMIREZ</t>
  </si>
  <si>
    <t>INSPECCION</t>
  </si>
  <si>
    <t>ANALISTA DE INSPECCION</t>
  </si>
  <si>
    <t>JEREMIAS SANTANA REYNOSO</t>
  </si>
  <si>
    <t>JOSE ROLANDO BLANDINO BAEZ</t>
  </si>
  <si>
    <t>COORDINADORA DE DOCUMENTACION</t>
  </si>
  <si>
    <t>EURI JONATAN DE LA ROSA ESPINAL</t>
  </si>
  <si>
    <t>DESARROLLO INSTITUCIONAL</t>
  </si>
  <si>
    <t>LEYMI KARINA LUNA MEJIA DE ROA</t>
  </si>
  <si>
    <t>ANALISTA DE PROYECTOS</t>
  </si>
  <si>
    <t xml:space="preserve">ABOGADO </t>
  </si>
  <si>
    <t>EDDY ANTONIO CRUZ ESCOBAR</t>
  </si>
  <si>
    <t>OSIRIS ENMANUEL DE OLEO GONZALEZ</t>
  </si>
  <si>
    <t>KEVIN JOEL BODRE TERRERO</t>
  </si>
  <si>
    <t>DIEGO CRUZ TEJADA</t>
  </si>
  <si>
    <t>MERLIN YOCASTA ZAIS DE LA CRUZ</t>
  </si>
  <si>
    <r>
      <rPr>
        <b/>
        <sz val="16"/>
        <rFont val="Calibri Light"/>
        <family val="2"/>
      </rPr>
      <t xml:space="preserve"> Preparado por: </t>
    </r>
    <r>
      <rPr>
        <sz val="16"/>
        <rFont val="Calibri Light"/>
        <family val="2"/>
      </rPr>
      <t xml:space="preserve">Jeribeth Rodriguez                           </t>
    </r>
    <r>
      <rPr>
        <b/>
        <sz val="16"/>
        <rFont val="Calibri Light"/>
        <family val="2"/>
      </rPr>
      <t xml:space="preserve">            Aprobado por</t>
    </r>
    <r>
      <rPr>
        <sz val="16"/>
        <rFont val="Calibri Light"/>
        <family val="2"/>
      </rPr>
      <t>:  Daliza Almonte Corona</t>
    </r>
  </si>
  <si>
    <t xml:space="preserve">             Técnico de Nómina                                                               Directora de Recursos Humanos</t>
  </si>
  <si>
    <t>YRIS MARIA GARCIA ALMANZAR</t>
  </si>
  <si>
    <t>KATHERIN ELENA GUZMAN TRONCOSO</t>
  </si>
  <si>
    <t>GABRIEL ALEXANDER SANCHEZ SUERO</t>
  </si>
  <si>
    <t>TECNICO DE NORMALIZACION</t>
  </si>
  <si>
    <t>AUX. ADMINISTRATIVO</t>
  </si>
  <si>
    <t>JOHNNY GREGORY CEDEÑO CEDEÑO</t>
  </si>
  <si>
    <t>ANA BERTHA MATOS CONCEPCION</t>
  </si>
  <si>
    <t>ANALISTA DE EVALUACION  DE LA</t>
  </si>
  <si>
    <t>COORDINADOR DE INSPECCION</t>
  </si>
  <si>
    <t>GLEEN DAVIS SANCHEZ ABREU</t>
  </si>
  <si>
    <t>VALERIE CELESTE LORA OLIVARES</t>
  </si>
  <si>
    <t>MICHEL ALBERT DIAZ MARTINEZ</t>
  </si>
  <si>
    <t>TECNICO DE CALIDAD</t>
  </si>
  <si>
    <t>TECNICO ADMINISTRATIVO</t>
  </si>
  <si>
    <t>DIVISION DE COMPRA</t>
  </si>
  <si>
    <t>MERYCLENYS PROVIDENCIA FELIZ MENDEZ</t>
  </si>
  <si>
    <t>ANALISTA FINANCIERO</t>
  </si>
  <si>
    <t>LENIN JIMEL RODRIGUEZ FIGUEREO</t>
  </si>
  <si>
    <t>DIRECCION RECURSOS HUMANOS</t>
  </si>
  <si>
    <t xml:space="preserve">ANALISTA </t>
  </si>
  <si>
    <t>ANALISTA DE COMPRAS Y CONTRATA</t>
  </si>
  <si>
    <t>MOISES ARTURO MARTINEZ HERRERA</t>
  </si>
  <si>
    <t>ESTARLYN LANTIGUA VALDEZ</t>
  </si>
  <si>
    <t xml:space="preserve">GILBERTO BERNARDO DE LA CRUZ  </t>
  </si>
  <si>
    <t>CONTADORA</t>
  </si>
  <si>
    <t>MARIA ALTAGRACIA SANTOS RODRIGUEZ</t>
  </si>
  <si>
    <t>DAVID ISAAC ESTRELLA JACOBO</t>
  </si>
  <si>
    <t>Correspondiente al mes de marzo del año 2026</t>
  </si>
  <si>
    <t>LUIS JAVIER VIALET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</si>
</sst>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[$-10C0A]#,##0.00;\-#,##0.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2"/>
      <color rgb="FF00B050"/>
      <name val="Arial"/>
      <family val="2"/>
    </font>
    <font>
      <b/>
      <sz val="28"/>
      <color theme="0"/>
      <name val="Century Gothic"/>
      <family val="2"/>
    </font>
    <font>
      <b/>
      <sz val="48"/>
      <name val="Century Gothic"/>
      <family val="2"/>
    </font>
    <font>
      <b/>
      <sz val="16"/>
      <name val="Calibri Light"/>
      <family val="2"/>
    </font>
    <font>
      <sz val="16"/>
      <name val="Calibri Light"/>
      <family val="2"/>
    </font>
    <font>
      <sz val="16"/>
      <color theme="1"/>
      <name val="Calibri Light"/>
      <family val="2"/>
    </font>
    <font>
      <b/>
      <sz val="28"/>
      <name val="Century Gothic"/>
      <family val="2"/>
    </font>
    <font>
      <sz val="16"/>
      <color theme="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4" fontId="15" fillId="2" borderId="0" xfId="0" applyNumberFormat="1" applyFont="1" applyFill="1" applyAlignment="1">
      <alignment vertical="center"/>
    </xf>
    <xf numFmtId="4" fontId="15" fillId="0" borderId="1" xfId="0" applyNumberFormat="1" applyFont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top"/>
    </xf>
    <xf numFmtId="4" fontId="15" fillId="2" borderId="0" xfId="0" applyNumberFormat="1" applyFont="1" applyFill="1" applyAlignment="1">
      <alignment horizontal="left" vertical="top"/>
    </xf>
    <xf numFmtId="4" fontId="15" fillId="2" borderId="0" xfId="0" applyNumberFormat="1" applyFont="1" applyFill="1" applyAlignment="1">
      <alignment horizontal="center" vertical="top"/>
    </xf>
    <xf numFmtId="0" fontId="15" fillId="0" borderId="0" xfId="0" applyFont="1" applyAlignment="1">
      <alignment vertical="center"/>
    </xf>
    <xf numFmtId="164" fontId="15" fillId="0" borderId="0" xfId="4" applyFont="1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5" fontId="15" fillId="0" borderId="1" xfId="0" applyNumberFormat="1" applyFont="1" applyBorder="1" applyAlignment="1">
      <alignment horizontal="center" vertical="center" wrapText="1" readingOrder="1"/>
    </xf>
    <xf numFmtId="165" fontId="15" fillId="0" borderId="1" xfId="0" applyNumberFormat="1" applyFont="1" applyBorder="1" applyAlignment="1">
      <alignment horizontal="left" vertical="center" wrapText="1" readingOrder="1"/>
    </xf>
    <xf numFmtId="14" fontId="15" fillId="0" borderId="1" xfId="0" applyNumberFormat="1" applyFont="1" applyBorder="1" applyAlignment="1">
      <alignment horizontal="center" vertical="center" wrapText="1" readingOrder="1"/>
    </xf>
    <xf numFmtId="0" fontId="4" fillId="5" borderId="0" xfId="0" applyFont="1" applyFill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/>
    </xf>
    <xf numFmtId="164" fontId="15" fillId="0" borderId="5" xfId="4" applyFont="1" applyFill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5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4" fontId="15" fillId="0" borderId="5" xfId="0" applyNumberFormat="1" applyFont="1" applyBorder="1" applyAlignment="1">
      <alignment horizontal="center" vertical="center"/>
    </xf>
    <xf numFmtId="164" fontId="18" fillId="2" borderId="0" xfId="4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3" fillId="0" borderId="0" xfId="5" applyFont="1" applyAlignment="1">
      <alignment horizontal="center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</cellXfs>
  <cellStyles count="7">
    <cellStyle name="Comma 2" xfId="6" xr:uid="{00000000-0005-0000-0000-000000000000}"/>
    <cellStyle name="Millares" xfId="4" builtinId="3"/>
    <cellStyle name="Millares 2" xfId="1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Porcentual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294409</xdr:colOff>
      <xdr:row>1</xdr:row>
      <xdr:rowOff>138545</xdr:rowOff>
    </xdr:from>
    <xdr:to>
      <xdr:col>1</xdr:col>
      <xdr:colOff>1679864</xdr:colOff>
      <xdr:row>4</xdr:row>
      <xdr:rowOff>519547</xdr:rowOff>
    </xdr:to>
    <xdr:pic>
      <xdr:nvPicPr>
        <xdr:cNvPr id="3" name="Picture 2" descr="Simbolo Patri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409" y="329045"/>
          <a:ext cx="2060864" cy="193963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20</xdr:col>
      <xdr:colOff>1</xdr:colOff>
      <xdr:row>2</xdr:row>
      <xdr:rowOff>0</xdr:rowOff>
    </xdr:from>
    <xdr:ext cx="2511136" cy="1558636"/>
    <xdr:pic>
      <xdr:nvPicPr>
        <xdr:cNvPr id="4" name="5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8072774" y="381000"/>
          <a:ext cx="2511136" cy="1558636"/>
        </a:xfrm>
        <a:prstGeom prst="rect">
          <a:avLst/>
        </a:prstGeom>
        <a:noFill/>
      </xdr:spPr>
    </xdr:pic>
    <xdr:clientData/>
  </xdr:oneCellAnchor>
  <xdr:twoCellAnchor editAs="oneCell">
    <xdr:from>
      <xdr:col>16</xdr:col>
      <xdr:colOff>571552</xdr:colOff>
      <xdr:row>84</xdr:row>
      <xdr:rowOff>107540</xdr:rowOff>
    </xdr:from>
    <xdr:to>
      <xdr:col>18</xdr:col>
      <xdr:colOff>307258</xdr:colOff>
      <xdr:row>89</xdr:row>
      <xdr:rowOff>46088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8286" y="53601169"/>
          <a:ext cx="2255222" cy="2027903"/>
        </a:xfrm>
        <a:prstGeom prst="rect">
          <a:avLst/>
        </a:prstGeom>
      </xdr:spPr>
    </xdr:pic>
    <xdr:clientData/>
  </xdr:twoCellAnchor>
  <xdr:twoCellAnchor editAs="oneCell">
    <xdr:from>
      <xdr:col>8</xdr:col>
      <xdr:colOff>1340740</xdr:colOff>
      <xdr:row>85</xdr:row>
      <xdr:rowOff>94495</xdr:rowOff>
    </xdr:from>
    <xdr:to>
      <xdr:col>11</xdr:col>
      <xdr:colOff>727265</xdr:colOff>
      <xdr:row>85</xdr:row>
      <xdr:rowOff>824774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860095" y="56522439"/>
          <a:ext cx="3703501" cy="730279"/>
        </a:xfrm>
        <a:prstGeom prst="rect">
          <a:avLst/>
        </a:prstGeom>
      </xdr:spPr>
    </xdr:pic>
    <xdr:clientData/>
  </xdr:twoCellAnchor>
  <xdr:twoCellAnchor editAs="oneCell">
    <xdr:from>
      <xdr:col>13</xdr:col>
      <xdr:colOff>964738</xdr:colOff>
      <xdr:row>84</xdr:row>
      <xdr:rowOff>45567</xdr:rowOff>
    </xdr:from>
    <xdr:to>
      <xdr:col>15</xdr:col>
      <xdr:colOff>488489</xdr:colOff>
      <xdr:row>85</xdr:row>
      <xdr:rowOff>831333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428125" y="56166252"/>
          <a:ext cx="2242985" cy="1093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14"/>
  <sheetViews>
    <sheetView showGridLines="0" tabSelected="1" zoomScale="62" zoomScaleNormal="62" zoomScaleSheetLayoutView="59" workbookViewId="0">
      <pane ySplit="1" topLeftCell="A2" activePane="bottomLeft" state="frozen"/>
      <selection activeCell="D1" sqref="D1"/>
      <selection pane="bottomLeft" activeCell="A13" sqref="A13:A82"/>
    </sheetView>
  </sheetViews>
  <sheetFormatPr baseColWidth="10" defaultColWidth="11.42578125" defaultRowHeight="15" x14ac:dyDescent="0.2"/>
  <cols>
    <col min="1" max="1" width="10" style="6" customWidth="1"/>
    <col min="2" max="2" width="55.5703125" style="4" customWidth="1"/>
    <col min="3" max="3" width="20.85546875" style="4" customWidth="1"/>
    <col min="4" max="4" width="30.42578125" style="4" customWidth="1"/>
    <col min="5" max="5" width="31.5703125" style="4" customWidth="1"/>
    <col min="6" max="6" width="18.28515625" style="4" customWidth="1"/>
    <col min="7" max="7" width="17.5703125" style="4" customWidth="1"/>
    <col min="8" max="8" width="18.5703125" style="4" customWidth="1"/>
    <col min="9" max="9" width="23.85546875" style="4" customWidth="1"/>
    <col min="10" max="10" width="19.7109375" style="6" customWidth="1"/>
    <col min="11" max="11" width="21" style="4" customWidth="1"/>
    <col min="12" max="12" width="20.85546875" style="6" customWidth="1"/>
    <col min="13" max="13" width="18.42578125" style="6" customWidth="1"/>
    <col min="14" max="14" width="19.85546875" style="4" customWidth="1"/>
    <col min="15" max="15" width="20.85546875" style="6" customWidth="1"/>
    <col min="16" max="16" width="21.7109375" style="6" customWidth="1"/>
    <col min="17" max="18" width="19" style="6" customWidth="1"/>
    <col min="19" max="19" width="21.85546875" style="6" customWidth="1"/>
    <col min="20" max="20" width="24.85546875" style="6" customWidth="1"/>
    <col min="21" max="21" width="23.85546875" style="6" customWidth="1"/>
    <col min="22" max="22" width="22.85546875" style="6" customWidth="1"/>
    <col min="23" max="23" width="15.85546875" style="4" customWidth="1"/>
    <col min="24" max="24" width="11.42578125" style="1"/>
    <col min="25" max="16384" width="11.42578125" style="4"/>
  </cols>
  <sheetData>
    <row r="1" spans="1:24" s="1" customFormat="1" x14ac:dyDescent="0.2"/>
    <row r="2" spans="1:24" s="1" customFormat="1" x14ac:dyDescent="0.2"/>
    <row r="3" spans="1:24" s="1" customFormat="1" ht="46.5" customHeight="1" x14ac:dyDescent="0.2">
      <c r="J3" s="2"/>
    </row>
    <row r="4" spans="1:24" s="1" customFormat="1" ht="61.5" customHeight="1" x14ac:dyDescent="0.7">
      <c r="A4" s="47" t="s">
        <v>30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4" s="1" customFormat="1" ht="45.75" customHeight="1" x14ac:dyDescent="0.2">
      <c r="A5" s="46" t="s">
        <v>109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1:24" s="9" customFormat="1" ht="3" customHeight="1" x14ac:dyDescent="0.2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</row>
    <row r="7" spans="1:24" s="9" customFormat="1" ht="6" customHeight="1" x14ac:dyDescent="0.2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</row>
    <row r="8" spans="1:24" s="1" customFormat="1" ht="15.7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4" s="1" customFormat="1" ht="47.25" customHeight="1" x14ac:dyDescent="0.2">
      <c r="A9" s="53" t="s">
        <v>167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4" s="31" customFormat="1" ht="36.75" customHeight="1" x14ac:dyDescent="0.2">
      <c r="A10" s="49" t="s">
        <v>16</v>
      </c>
      <c r="B10" s="48" t="s">
        <v>12</v>
      </c>
      <c r="C10" s="54" t="s">
        <v>27</v>
      </c>
      <c r="D10" s="54" t="s">
        <v>18</v>
      </c>
      <c r="E10" s="54" t="s">
        <v>13</v>
      </c>
      <c r="F10" s="54" t="s">
        <v>17</v>
      </c>
      <c r="G10" s="54" t="s">
        <v>21</v>
      </c>
      <c r="H10" s="54" t="s">
        <v>22</v>
      </c>
      <c r="I10" s="49" t="s">
        <v>14</v>
      </c>
      <c r="J10" s="49" t="s">
        <v>76</v>
      </c>
      <c r="K10" s="48" t="s">
        <v>8</v>
      </c>
      <c r="L10" s="48"/>
      <c r="M10" s="48"/>
      <c r="N10" s="48"/>
      <c r="O10" s="48"/>
      <c r="P10" s="48"/>
      <c r="Q10" s="48"/>
      <c r="R10" s="48"/>
      <c r="S10" s="48"/>
      <c r="T10" s="49" t="s">
        <v>2</v>
      </c>
      <c r="U10" s="49"/>
      <c r="V10" s="49" t="s">
        <v>15</v>
      </c>
      <c r="W10" s="10"/>
      <c r="X10" s="1"/>
    </row>
    <row r="11" spans="1:24" s="31" customFormat="1" ht="37.5" customHeight="1" x14ac:dyDescent="0.2">
      <c r="A11" s="49"/>
      <c r="B11" s="48"/>
      <c r="C11" s="55"/>
      <c r="D11" s="55"/>
      <c r="E11" s="55"/>
      <c r="F11" s="55"/>
      <c r="G11" s="55"/>
      <c r="H11" s="55"/>
      <c r="I11" s="49"/>
      <c r="J11" s="49"/>
      <c r="K11" s="49" t="s">
        <v>10</v>
      </c>
      <c r="L11" s="49"/>
      <c r="M11" s="49" t="s">
        <v>72</v>
      </c>
      <c r="N11" s="49" t="s">
        <v>11</v>
      </c>
      <c r="O11" s="49"/>
      <c r="P11" s="49" t="s">
        <v>9</v>
      </c>
      <c r="Q11" s="51" t="s">
        <v>31</v>
      </c>
      <c r="R11" s="51" t="s">
        <v>64</v>
      </c>
      <c r="S11" s="49" t="s">
        <v>0</v>
      </c>
      <c r="T11" s="51" t="s">
        <v>105</v>
      </c>
      <c r="U11" s="49" t="s">
        <v>1</v>
      </c>
      <c r="V11" s="49"/>
      <c r="W11" s="10"/>
      <c r="X11" s="1"/>
    </row>
    <row r="12" spans="1:24" s="31" customFormat="1" ht="42" x14ac:dyDescent="0.2">
      <c r="A12" s="49"/>
      <c r="B12" s="48"/>
      <c r="C12" s="56"/>
      <c r="D12" s="56"/>
      <c r="E12" s="56"/>
      <c r="F12" s="56"/>
      <c r="G12" s="56"/>
      <c r="H12" s="56"/>
      <c r="I12" s="49"/>
      <c r="J12" s="49"/>
      <c r="K12" s="32" t="s">
        <v>4</v>
      </c>
      <c r="L12" s="32" t="s">
        <v>5</v>
      </c>
      <c r="M12" s="49"/>
      <c r="N12" s="32" t="s">
        <v>6</v>
      </c>
      <c r="O12" s="32" t="s">
        <v>7</v>
      </c>
      <c r="P12" s="49"/>
      <c r="Q12" s="52"/>
      <c r="R12" s="52"/>
      <c r="S12" s="49"/>
      <c r="T12" s="52"/>
      <c r="U12" s="49"/>
      <c r="V12" s="49"/>
      <c r="W12" s="10"/>
      <c r="X12" s="1"/>
    </row>
    <row r="13" spans="1:24" s="31" customFormat="1" ht="63" x14ac:dyDescent="0.2">
      <c r="A13" s="36">
        <v>1</v>
      </c>
      <c r="B13" s="29" t="s">
        <v>97</v>
      </c>
      <c r="C13" s="28" t="s">
        <v>28</v>
      </c>
      <c r="D13" s="28" t="s">
        <v>45</v>
      </c>
      <c r="E13" s="28" t="s">
        <v>98</v>
      </c>
      <c r="F13" s="28" t="s">
        <v>20</v>
      </c>
      <c r="G13" s="30">
        <v>45668</v>
      </c>
      <c r="H13" s="30">
        <v>46027</v>
      </c>
      <c r="I13" s="28">
        <v>58000</v>
      </c>
      <c r="J13" s="28">
        <v>3110.29</v>
      </c>
      <c r="K13" s="28">
        <f t="shared" ref="K13:K37" si="0">I13*2.87/100</f>
        <v>1664.6</v>
      </c>
      <c r="L13" s="28">
        <f t="shared" ref="L13:L37" si="1">I13*7.1/100</f>
        <v>4118</v>
      </c>
      <c r="M13" s="28">
        <f t="shared" ref="M13:M37" si="2">I13*1.15/100</f>
        <v>667</v>
      </c>
      <c r="N13" s="28">
        <f t="shared" ref="N13:N37" si="3">I13*3.04/100</f>
        <v>1763.2</v>
      </c>
      <c r="O13" s="28">
        <f t="shared" ref="O13:O37" si="4">+I13*7.09%</f>
        <v>4112.2</v>
      </c>
      <c r="P13" s="17">
        <v>0</v>
      </c>
      <c r="Q13" s="17">
        <v>25</v>
      </c>
      <c r="R13" s="17">
        <v>0</v>
      </c>
      <c r="S13" s="17">
        <f t="shared" ref="S13:S37" si="5">K13+L13+M13+N13+O13+P13</f>
        <v>12325</v>
      </c>
      <c r="T13" s="17">
        <f t="shared" ref="T13:T37" si="6">J13+K13+N13+P13+Q13+R13</f>
        <v>6563.0899999999992</v>
      </c>
      <c r="U13" s="17">
        <f t="shared" ref="U13:U48" si="7">+L13+M13+O13</f>
        <v>8897.2000000000007</v>
      </c>
      <c r="V13" s="17">
        <f t="shared" ref="V13:V37" si="8">I13-T13</f>
        <v>51436.91</v>
      </c>
      <c r="W13" s="10"/>
      <c r="X13" s="5"/>
    </row>
    <row r="14" spans="1:24" s="31" customFormat="1" ht="42" x14ac:dyDescent="0.2">
      <c r="A14" s="36">
        <v>2</v>
      </c>
      <c r="B14" s="29" t="s">
        <v>100</v>
      </c>
      <c r="C14" s="28" t="s">
        <v>28</v>
      </c>
      <c r="D14" s="28" t="s">
        <v>73</v>
      </c>
      <c r="E14" s="28" t="s">
        <v>101</v>
      </c>
      <c r="F14" s="28" t="s">
        <v>20</v>
      </c>
      <c r="G14" s="30">
        <v>45668</v>
      </c>
      <c r="H14" s="30">
        <v>46027</v>
      </c>
      <c r="I14" s="28">
        <v>60000</v>
      </c>
      <c r="J14" s="28">
        <v>3486.65</v>
      </c>
      <c r="K14" s="28">
        <f t="shared" si="0"/>
        <v>1722</v>
      </c>
      <c r="L14" s="28">
        <f t="shared" si="1"/>
        <v>4260</v>
      </c>
      <c r="M14" s="28">
        <f t="shared" si="2"/>
        <v>690</v>
      </c>
      <c r="N14" s="28">
        <f t="shared" si="3"/>
        <v>1824</v>
      </c>
      <c r="O14" s="28">
        <f t="shared" si="4"/>
        <v>4254</v>
      </c>
      <c r="P14" s="17">
        <v>0</v>
      </c>
      <c r="Q14" s="17">
        <v>25</v>
      </c>
      <c r="R14" s="17">
        <v>0</v>
      </c>
      <c r="S14" s="17">
        <f t="shared" si="5"/>
        <v>12750</v>
      </c>
      <c r="T14" s="17">
        <f t="shared" si="6"/>
        <v>7057.65</v>
      </c>
      <c r="U14" s="17">
        <f t="shared" si="7"/>
        <v>9204</v>
      </c>
      <c r="V14" s="17">
        <f t="shared" si="8"/>
        <v>52942.35</v>
      </c>
      <c r="W14" s="10"/>
      <c r="X14" s="5"/>
    </row>
    <row r="15" spans="1:24" s="31" customFormat="1" ht="42" x14ac:dyDescent="0.2">
      <c r="A15" s="36">
        <v>3</v>
      </c>
      <c r="B15" s="29" t="s">
        <v>75</v>
      </c>
      <c r="C15" s="28" t="s">
        <v>28</v>
      </c>
      <c r="D15" s="28" t="s">
        <v>65</v>
      </c>
      <c r="E15" s="28" t="s">
        <v>54</v>
      </c>
      <c r="F15" s="28" t="s">
        <v>20</v>
      </c>
      <c r="G15" s="30">
        <v>45668</v>
      </c>
      <c r="H15" s="30">
        <v>46027</v>
      </c>
      <c r="I15" s="28">
        <v>57000</v>
      </c>
      <c r="J15" s="28">
        <v>2922.11</v>
      </c>
      <c r="K15" s="28">
        <f t="shared" si="0"/>
        <v>1635.9</v>
      </c>
      <c r="L15" s="28">
        <f t="shared" si="1"/>
        <v>4047</v>
      </c>
      <c r="M15" s="28">
        <f t="shared" si="2"/>
        <v>655.5</v>
      </c>
      <c r="N15" s="28">
        <f t="shared" si="3"/>
        <v>1732.8</v>
      </c>
      <c r="O15" s="28">
        <f t="shared" si="4"/>
        <v>4041.3</v>
      </c>
      <c r="P15" s="17">
        <v>0</v>
      </c>
      <c r="Q15" s="17">
        <v>25</v>
      </c>
      <c r="R15" s="17">
        <v>100</v>
      </c>
      <c r="S15" s="17">
        <f t="shared" si="5"/>
        <v>12112.5</v>
      </c>
      <c r="T15" s="17">
        <f t="shared" si="6"/>
        <v>6415.81</v>
      </c>
      <c r="U15" s="17">
        <f t="shared" si="7"/>
        <v>8743.7999999999993</v>
      </c>
      <c r="V15" s="17">
        <f t="shared" si="8"/>
        <v>50584.19</v>
      </c>
      <c r="W15" s="10"/>
      <c r="X15" s="5"/>
    </row>
    <row r="16" spans="1:24" s="31" customFormat="1" ht="63" x14ac:dyDescent="0.2">
      <c r="A16" s="36">
        <v>4</v>
      </c>
      <c r="B16" s="29" t="s">
        <v>102</v>
      </c>
      <c r="C16" s="28" t="s">
        <v>28</v>
      </c>
      <c r="D16" s="28" t="s">
        <v>44</v>
      </c>
      <c r="E16" s="28" t="s">
        <v>54</v>
      </c>
      <c r="F16" s="28" t="s">
        <v>20</v>
      </c>
      <c r="G16" s="30">
        <v>45668</v>
      </c>
      <c r="H16" s="30">
        <v>46027</v>
      </c>
      <c r="I16" s="28">
        <v>57000</v>
      </c>
      <c r="J16" s="28">
        <v>2922.11</v>
      </c>
      <c r="K16" s="28">
        <f t="shared" si="0"/>
        <v>1635.9</v>
      </c>
      <c r="L16" s="28">
        <f t="shared" si="1"/>
        <v>4047</v>
      </c>
      <c r="M16" s="28">
        <f t="shared" si="2"/>
        <v>655.5</v>
      </c>
      <c r="N16" s="28">
        <f t="shared" si="3"/>
        <v>1732.8</v>
      </c>
      <c r="O16" s="28">
        <f t="shared" si="4"/>
        <v>4041.3</v>
      </c>
      <c r="P16" s="17">
        <v>0</v>
      </c>
      <c r="Q16" s="17">
        <v>25</v>
      </c>
      <c r="R16" s="17">
        <v>0</v>
      </c>
      <c r="S16" s="17">
        <f t="shared" si="5"/>
        <v>12112.5</v>
      </c>
      <c r="T16" s="17">
        <f t="shared" si="6"/>
        <v>6315.81</v>
      </c>
      <c r="U16" s="17">
        <f t="shared" si="7"/>
        <v>8743.7999999999993</v>
      </c>
      <c r="V16" s="17">
        <f t="shared" si="8"/>
        <v>50684.19</v>
      </c>
      <c r="W16" s="10"/>
      <c r="X16" s="5"/>
    </row>
    <row r="17" spans="1:24" s="31" customFormat="1" ht="42" x14ac:dyDescent="0.2">
      <c r="A17" s="36">
        <v>5</v>
      </c>
      <c r="B17" s="29" t="s">
        <v>103</v>
      </c>
      <c r="C17" s="28" t="s">
        <v>28</v>
      </c>
      <c r="D17" s="28" t="s">
        <v>46</v>
      </c>
      <c r="E17" s="28" t="s">
        <v>54</v>
      </c>
      <c r="F17" s="28" t="s">
        <v>20</v>
      </c>
      <c r="G17" s="30">
        <v>45668</v>
      </c>
      <c r="H17" s="30">
        <v>46027</v>
      </c>
      <c r="I17" s="28">
        <v>45000</v>
      </c>
      <c r="J17" s="28">
        <v>1148.33</v>
      </c>
      <c r="K17" s="28">
        <f t="shared" si="0"/>
        <v>1291.5</v>
      </c>
      <c r="L17" s="28">
        <f t="shared" si="1"/>
        <v>3195</v>
      </c>
      <c r="M17" s="28">
        <f t="shared" si="2"/>
        <v>517.49999999999989</v>
      </c>
      <c r="N17" s="28">
        <f t="shared" si="3"/>
        <v>1368</v>
      </c>
      <c r="O17" s="28">
        <f t="shared" si="4"/>
        <v>3190.5</v>
      </c>
      <c r="P17" s="17">
        <v>0</v>
      </c>
      <c r="Q17" s="17">
        <v>25</v>
      </c>
      <c r="R17" s="17">
        <v>0</v>
      </c>
      <c r="S17" s="17">
        <f t="shared" si="5"/>
        <v>9562.5</v>
      </c>
      <c r="T17" s="17">
        <f t="shared" si="6"/>
        <v>3832.83</v>
      </c>
      <c r="U17" s="17">
        <f t="shared" si="7"/>
        <v>6903</v>
      </c>
      <c r="V17" s="17">
        <f t="shared" si="8"/>
        <v>41167.17</v>
      </c>
      <c r="W17" s="10"/>
      <c r="X17" s="5"/>
    </row>
    <row r="18" spans="1:24" s="31" customFormat="1" ht="42" x14ac:dyDescent="0.2">
      <c r="A18" s="36">
        <v>6</v>
      </c>
      <c r="B18" s="29" t="s">
        <v>104</v>
      </c>
      <c r="C18" s="28" t="s">
        <v>28</v>
      </c>
      <c r="D18" s="28" t="s">
        <v>46</v>
      </c>
      <c r="E18" s="28" t="s">
        <v>54</v>
      </c>
      <c r="F18" s="28" t="s">
        <v>20</v>
      </c>
      <c r="G18" s="30">
        <v>45668</v>
      </c>
      <c r="H18" s="30">
        <v>46027</v>
      </c>
      <c r="I18" s="28">
        <v>45000</v>
      </c>
      <c r="J18" s="28">
        <v>860.36</v>
      </c>
      <c r="K18" s="28">
        <f t="shared" si="0"/>
        <v>1291.5</v>
      </c>
      <c r="L18" s="28">
        <f t="shared" si="1"/>
        <v>3195</v>
      </c>
      <c r="M18" s="28">
        <f t="shared" si="2"/>
        <v>517.49999999999989</v>
      </c>
      <c r="N18" s="28">
        <f t="shared" si="3"/>
        <v>1368</v>
      </c>
      <c r="O18" s="28">
        <f t="shared" si="4"/>
        <v>3190.5</v>
      </c>
      <c r="P18" s="17">
        <v>1919.78</v>
      </c>
      <c r="Q18" s="17">
        <v>25</v>
      </c>
      <c r="R18" s="17">
        <v>1798.03</v>
      </c>
      <c r="S18" s="17">
        <f t="shared" si="5"/>
        <v>11482.28</v>
      </c>
      <c r="T18" s="17">
        <f t="shared" si="6"/>
        <v>7262.67</v>
      </c>
      <c r="U18" s="17">
        <f t="shared" si="7"/>
        <v>6903</v>
      </c>
      <c r="V18" s="17">
        <f t="shared" si="8"/>
        <v>37737.33</v>
      </c>
      <c r="W18" s="10"/>
      <c r="X18" s="5"/>
    </row>
    <row r="19" spans="1:24" s="31" customFormat="1" ht="42" x14ac:dyDescent="0.2">
      <c r="A19" s="36">
        <v>7</v>
      </c>
      <c r="B19" s="29" t="s">
        <v>106</v>
      </c>
      <c r="C19" s="28" t="s">
        <v>28</v>
      </c>
      <c r="D19" s="28" t="s">
        <v>46</v>
      </c>
      <c r="E19" s="28" t="s">
        <v>54</v>
      </c>
      <c r="F19" s="28" t="s">
        <v>20</v>
      </c>
      <c r="G19" s="30">
        <v>45668</v>
      </c>
      <c r="H19" s="30">
        <v>46027</v>
      </c>
      <c r="I19" s="28">
        <v>50000</v>
      </c>
      <c r="J19" s="28">
        <v>1854</v>
      </c>
      <c r="K19" s="28">
        <f t="shared" si="0"/>
        <v>1435</v>
      </c>
      <c r="L19" s="28">
        <f t="shared" si="1"/>
        <v>3550</v>
      </c>
      <c r="M19" s="28">
        <f t="shared" si="2"/>
        <v>574.99999999999989</v>
      </c>
      <c r="N19" s="28">
        <f t="shared" si="3"/>
        <v>1520</v>
      </c>
      <c r="O19" s="28">
        <f t="shared" si="4"/>
        <v>3545.0000000000005</v>
      </c>
      <c r="P19" s="17">
        <v>0</v>
      </c>
      <c r="Q19" s="17">
        <v>25</v>
      </c>
      <c r="R19" s="17">
        <v>0</v>
      </c>
      <c r="S19" s="17">
        <f t="shared" si="5"/>
        <v>10625</v>
      </c>
      <c r="T19" s="17">
        <f t="shared" si="6"/>
        <v>4834</v>
      </c>
      <c r="U19" s="17">
        <f t="shared" si="7"/>
        <v>7670</v>
      </c>
      <c r="V19" s="17">
        <f t="shared" si="8"/>
        <v>45166</v>
      </c>
      <c r="W19" s="10"/>
      <c r="X19" s="5"/>
    </row>
    <row r="20" spans="1:24" s="31" customFormat="1" ht="42" x14ac:dyDescent="0.2">
      <c r="A20" s="36">
        <v>8</v>
      </c>
      <c r="B20" s="29" t="s">
        <v>107</v>
      </c>
      <c r="C20" s="28" t="s">
        <v>29</v>
      </c>
      <c r="D20" s="28" t="s">
        <v>108</v>
      </c>
      <c r="E20" s="28" t="s">
        <v>54</v>
      </c>
      <c r="F20" s="28" t="s">
        <v>20</v>
      </c>
      <c r="G20" s="30">
        <v>45668</v>
      </c>
      <c r="H20" s="30">
        <v>46027</v>
      </c>
      <c r="I20" s="28">
        <v>40000</v>
      </c>
      <c r="J20" s="28">
        <v>442.65</v>
      </c>
      <c r="K20" s="28">
        <f t="shared" si="0"/>
        <v>1148</v>
      </c>
      <c r="L20" s="28">
        <f t="shared" si="1"/>
        <v>2840</v>
      </c>
      <c r="M20" s="28">
        <f t="shared" si="2"/>
        <v>460</v>
      </c>
      <c r="N20" s="28">
        <f t="shared" si="3"/>
        <v>1216</v>
      </c>
      <c r="O20" s="28">
        <f t="shared" si="4"/>
        <v>2836</v>
      </c>
      <c r="P20" s="17">
        <v>0</v>
      </c>
      <c r="Q20" s="17">
        <v>25</v>
      </c>
      <c r="R20" s="17">
        <v>0</v>
      </c>
      <c r="S20" s="17">
        <f t="shared" si="5"/>
        <v>8500</v>
      </c>
      <c r="T20" s="17">
        <f t="shared" si="6"/>
        <v>2831.65</v>
      </c>
      <c r="U20" s="17">
        <f t="shared" si="7"/>
        <v>6136</v>
      </c>
      <c r="V20" s="17">
        <f t="shared" si="8"/>
        <v>37168.35</v>
      </c>
      <c r="W20" s="10"/>
      <c r="X20" s="5"/>
    </row>
    <row r="21" spans="1:24" s="31" customFormat="1" ht="42" x14ac:dyDescent="0.2">
      <c r="A21" s="36">
        <v>9</v>
      </c>
      <c r="B21" s="29" t="s">
        <v>110</v>
      </c>
      <c r="C21" s="28" t="s">
        <v>28</v>
      </c>
      <c r="D21" s="28" t="s">
        <v>99</v>
      </c>
      <c r="E21" s="28" t="s">
        <v>111</v>
      </c>
      <c r="F21" s="28" t="s">
        <v>20</v>
      </c>
      <c r="G21" s="30">
        <v>45668</v>
      </c>
      <c r="H21" s="30">
        <v>46027</v>
      </c>
      <c r="I21" s="28">
        <v>90000</v>
      </c>
      <c r="J21" s="28">
        <v>8793.2999999999993</v>
      </c>
      <c r="K21" s="28">
        <f t="shared" si="0"/>
        <v>2583</v>
      </c>
      <c r="L21" s="28">
        <f t="shared" si="1"/>
        <v>6390</v>
      </c>
      <c r="M21" s="28">
        <f t="shared" si="2"/>
        <v>1034.9999999999998</v>
      </c>
      <c r="N21" s="28">
        <f t="shared" si="3"/>
        <v>2736</v>
      </c>
      <c r="O21" s="28">
        <f t="shared" si="4"/>
        <v>6381</v>
      </c>
      <c r="P21" s="17">
        <v>3839.56</v>
      </c>
      <c r="Q21" s="17">
        <v>25</v>
      </c>
      <c r="R21" s="17">
        <v>0</v>
      </c>
      <c r="S21" s="17">
        <f t="shared" si="5"/>
        <v>22964.560000000001</v>
      </c>
      <c r="T21" s="17">
        <f t="shared" si="6"/>
        <v>17976.86</v>
      </c>
      <c r="U21" s="16">
        <f t="shared" si="7"/>
        <v>13806</v>
      </c>
      <c r="V21" s="17">
        <f t="shared" si="8"/>
        <v>72023.14</v>
      </c>
      <c r="W21" s="10"/>
      <c r="X21" s="5"/>
    </row>
    <row r="22" spans="1:24" s="31" customFormat="1" ht="42" x14ac:dyDescent="0.2">
      <c r="A22" s="36">
        <v>10</v>
      </c>
      <c r="B22" s="29" t="s">
        <v>140</v>
      </c>
      <c r="C22" s="28" t="s">
        <v>29</v>
      </c>
      <c r="D22" s="28" t="s">
        <v>73</v>
      </c>
      <c r="E22" s="28" t="s">
        <v>113</v>
      </c>
      <c r="F22" s="28" t="s">
        <v>20</v>
      </c>
      <c r="G22" s="30">
        <v>45668</v>
      </c>
      <c r="H22" s="30">
        <v>46027</v>
      </c>
      <c r="I22" s="28">
        <v>50000</v>
      </c>
      <c r="J22" s="28">
        <v>1854</v>
      </c>
      <c r="K22" s="28">
        <f t="shared" si="0"/>
        <v>1435</v>
      </c>
      <c r="L22" s="28">
        <f t="shared" si="1"/>
        <v>3550</v>
      </c>
      <c r="M22" s="28">
        <f t="shared" si="2"/>
        <v>574.99999999999989</v>
      </c>
      <c r="N22" s="28">
        <f t="shared" si="3"/>
        <v>1520</v>
      </c>
      <c r="O22" s="28">
        <f t="shared" si="4"/>
        <v>3545.0000000000005</v>
      </c>
      <c r="P22" s="17">
        <v>0</v>
      </c>
      <c r="Q22" s="17">
        <v>25</v>
      </c>
      <c r="R22" s="17">
        <v>500</v>
      </c>
      <c r="S22" s="17">
        <f t="shared" si="5"/>
        <v>10625</v>
      </c>
      <c r="T22" s="17">
        <f t="shared" si="6"/>
        <v>5334</v>
      </c>
      <c r="U22" s="16">
        <f t="shared" si="7"/>
        <v>7670</v>
      </c>
      <c r="V22" s="17">
        <f t="shared" si="8"/>
        <v>44666</v>
      </c>
      <c r="W22" s="10"/>
      <c r="X22" s="5"/>
    </row>
    <row r="23" spans="1:24" s="10" customFormat="1" ht="63" x14ac:dyDescent="0.2">
      <c r="A23" s="36">
        <v>11</v>
      </c>
      <c r="B23" s="29" t="s">
        <v>32</v>
      </c>
      <c r="C23" s="28" t="s">
        <v>28</v>
      </c>
      <c r="D23" s="28" t="s">
        <v>43</v>
      </c>
      <c r="E23" s="28" t="s">
        <v>74</v>
      </c>
      <c r="F23" s="28" t="s">
        <v>20</v>
      </c>
      <c r="G23" s="30">
        <v>45668</v>
      </c>
      <c r="H23" s="30">
        <v>46027</v>
      </c>
      <c r="I23" s="28">
        <v>100000</v>
      </c>
      <c r="J23" s="28">
        <v>12105.44</v>
      </c>
      <c r="K23" s="28">
        <f t="shared" si="0"/>
        <v>2870</v>
      </c>
      <c r="L23" s="28">
        <f t="shared" si="1"/>
        <v>7100</v>
      </c>
      <c r="M23" s="28">
        <f t="shared" si="2"/>
        <v>1149.9999999999998</v>
      </c>
      <c r="N23" s="28">
        <f t="shared" si="3"/>
        <v>3040</v>
      </c>
      <c r="O23" s="28">
        <f t="shared" si="4"/>
        <v>7090.0000000000009</v>
      </c>
      <c r="P23" s="17">
        <v>0</v>
      </c>
      <c r="Q23" s="17">
        <v>25</v>
      </c>
      <c r="R23" s="17">
        <v>2126.1</v>
      </c>
      <c r="S23" s="17">
        <f t="shared" si="5"/>
        <v>21250</v>
      </c>
      <c r="T23" s="17">
        <f t="shared" si="6"/>
        <v>20166.54</v>
      </c>
      <c r="U23" s="17">
        <f t="shared" si="7"/>
        <v>15340</v>
      </c>
      <c r="V23" s="17">
        <f t="shared" si="8"/>
        <v>79833.459999999992</v>
      </c>
      <c r="X23" s="5"/>
    </row>
    <row r="24" spans="1:24" s="10" customFormat="1" ht="63" x14ac:dyDescent="0.2">
      <c r="A24" s="36">
        <v>12</v>
      </c>
      <c r="B24" s="29" t="s">
        <v>33</v>
      </c>
      <c r="C24" s="28" t="s">
        <v>28</v>
      </c>
      <c r="D24" s="28" t="s">
        <v>44</v>
      </c>
      <c r="E24" s="28" t="s">
        <v>54</v>
      </c>
      <c r="F24" s="28" t="s">
        <v>20</v>
      </c>
      <c r="G24" s="30">
        <v>45668</v>
      </c>
      <c r="H24" s="30">
        <v>46027</v>
      </c>
      <c r="I24" s="28">
        <v>45000</v>
      </c>
      <c r="J24" s="28">
        <v>1148.33</v>
      </c>
      <c r="K24" s="28">
        <f t="shared" si="0"/>
        <v>1291.5</v>
      </c>
      <c r="L24" s="28">
        <f t="shared" si="1"/>
        <v>3195</v>
      </c>
      <c r="M24" s="28">
        <f t="shared" si="2"/>
        <v>517.49999999999989</v>
      </c>
      <c r="N24" s="28">
        <f t="shared" si="3"/>
        <v>1368</v>
      </c>
      <c r="O24" s="28">
        <f t="shared" si="4"/>
        <v>3190.5</v>
      </c>
      <c r="P24" s="17">
        <v>0</v>
      </c>
      <c r="Q24" s="17">
        <v>25</v>
      </c>
      <c r="R24" s="17">
        <v>0</v>
      </c>
      <c r="S24" s="17">
        <f t="shared" si="5"/>
        <v>9562.5</v>
      </c>
      <c r="T24" s="17">
        <f t="shared" si="6"/>
        <v>3832.83</v>
      </c>
      <c r="U24" s="17">
        <f t="shared" si="7"/>
        <v>6903</v>
      </c>
      <c r="V24" s="17">
        <f t="shared" si="8"/>
        <v>41167.17</v>
      </c>
      <c r="X24" s="5"/>
    </row>
    <row r="25" spans="1:24" s="10" customFormat="1" ht="63" x14ac:dyDescent="0.2">
      <c r="A25" s="36">
        <v>13</v>
      </c>
      <c r="B25" s="29" t="s">
        <v>34</v>
      </c>
      <c r="C25" s="28" t="s">
        <v>28</v>
      </c>
      <c r="D25" s="28" t="s">
        <v>45</v>
      </c>
      <c r="E25" s="28" t="s">
        <v>55</v>
      </c>
      <c r="F25" s="28" t="s">
        <v>20</v>
      </c>
      <c r="G25" s="30">
        <v>45668</v>
      </c>
      <c r="H25" s="30">
        <v>46027</v>
      </c>
      <c r="I25" s="28">
        <v>55000</v>
      </c>
      <c r="J25" s="28">
        <v>2559.6799999999998</v>
      </c>
      <c r="K25" s="28">
        <f t="shared" si="0"/>
        <v>1578.5</v>
      </c>
      <c r="L25" s="28">
        <f t="shared" si="1"/>
        <v>3905</v>
      </c>
      <c r="M25" s="28">
        <f t="shared" si="2"/>
        <v>632.49999999999989</v>
      </c>
      <c r="N25" s="28">
        <f t="shared" si="3"/>
        <v>1672</v>
      </c>
      <c r="O25" s="28">
        <f t="shared" si="4"/>
        <v>3899.5000000000005</v>
      </c>
      <c r="P25" s="17">
        <v>0</v>
      </c>
      <c r="Q25" s="17">
        <v>25</v>
      </c>
      <c r="R25" s="17">
        <v>100</v>
      </c>
      <c r="S25" s="17">
        <f t="shared" si="5"/>
        <v>11687.5</v>
      </c>
      <c r="T25" s="17">
        <f t="shared" si="6"/>
        <v>5935.18</v>
      </c>
      <c r="U25" s="17">
        <f t="shared" si="7"/>
        <v>8437</v>
      </c>
      <c r="V25" s="17">
        <f t="shared" si="8"/>
        <v>49064.82</v>
      </c>
      <c r="X25" s="5"/>
    </row>
    <row r="26" spans="1:24" s="10" customFormat="1" ht="42" x14ac:dyDescent="0.2">
      <c r="A26" s="36">
        <v>14</v>
      </c>
      <c r="B26" s="29" t="s">
        <v>35</v>
      </c>
      <c r="C26" s="28" t="s">
        <v>28</v>
      </c>
      <c r="D26" s="28" t="s">
        <v>46</v>
      </c>
      <c r="E26" s="28" t="s">
        <v>57</v>
      </c>
      <c r="F26" s="28" t="s">
        <v>20</v>
      </c>
      <c r="G26" s="30">
        <v>45668</v>
      </c>
      <c r="H26" s="30">
        <v>46027</v>
      </c>
      <c r="I26" s="28">
        <v>65000</v>
      </c>
      <c r="J26" s="28">
        <v>4427.55</v>
      </c>
      <c r="K26" s="28">
        <f t="shared" si="0"/>
        <v>1865.5</v>
      </c>
      <c r="L26" s="28">
        <f t="shared" si="1"/>
        <v>4615</v>
      </c>
      <c r="M26" s="28">
        <f t="shared" si="2"/>
        <v>747.5</v>
      </c>
      <c r="N26" s="28">
        <f t="shared" si="3"/>
        <v>1976</v>
      </c>
      <c r="O26" s="28">
        <f t="shared" si="4"/>
        <v>4608.5</v>
      </c>
      <c r="P26" s="17">
        <v>0</v>
      </c>
      <c r="Q26" s="17">
        <v>25</v>
      </c>
      <c r="R26" s="28">
        <v>0</v>
      </c>
      <c r="S26" s="17">
        <f t="shared" si="5"/>
        <v>13812.5</v>
      </c>
      <c r="T26" s="17">
        <f t="shared" si="6"/>
        <v>8294.0499999999993</v>
      </c>
      <c r="U26" s="17">
        <f t="shared" si="7"/>
        <v>9971</v>
      </c>
      <c r="V26" s="17">
        <f t="shared" si="8"/>
        <v>56705.95</v>
      </c>
      <c r="X26" s="5"/>
    </row>
    <row r="27" spans="1:24" s="10" customFormat="1" ht="42" x14ac:dyDescent="0.2">
      <c r="A27" s="36">
        <v>15</v>
      </c>
      <c r="B27" s="29" t="s">
        <v>36</v>
      </c>
      <c r="C27" s="28" t="s">
        <v>28</v>
      </c>
      <c r="D27" s="28" t="s">
        <v>46</v>
      </c>
      <c r="E27" s="28" t="s">
        <v>57</v>
      </c>
      <c r="F27" s="28" t="s">
        <v>20</v>
      </c>
      <c r="G27" s="30">
        <v>45668</v>
      </c>
      <c r="H27" s="30">
        <v>46027</v>
      </c>
      <c r="I27" s="28">
        <v>44000</v>
      </c>
      <c r="J27" s="28">
        <v>1007.19</v>
      </c>
      <c r="K27" s="28">
        <f t="shared" si="0"/>
        <v>1262.8</v>
      </c>
      <c r="L27" s="28">
        <f t="shared" si="1"/>
        <v>3124</v>
      </c>
      <c r="M27" s="28">
        <f t="shared" si="2"/>
        <v>505.99999999999994</v>
      </c>
      <c r="N27" s="28">
        <f t="shared" si="3"/>
        <v>1337.6</v>
      </c>
      <c r="O27" s="28">
        <f t="shared" si="4"/>
        <v>3119.6000000000004</v>
      </c>
      <c r="P27" s="17">
        <v>0</v>
      </c>
      <c r="Q27" s="17">
        <v>25</v>
      </c>
      <c r="R27" s="28">
        <v>0</v>
      </c>
      <c r="S27" s="17">
        <f t="shared" si="5"/>
        <v>9350</v>
      </c>
      <c r="T27" s="17">
        <f t="shared" si="6"/>
        <v>3632.5899999999997</v>
      </c>
      <c r="U27" s="17">
        <f t="shared" si="7"/>
        <v>6749.6</v>
      </c>
      <c r="V27" s="17">
        <f t="shared" si="8"/>
        <v>40367.410000000003</v>
      </c>
      <c r="X27" s="5"/>
    </row>
    <row r="28" spans="1:24" s="12" customFormat="1" ht="42" x14ac:dyDescent="0.2">
      <c r="A28" s="36">
        <v>16</v>
      </c>
      <c r="B28" s="29" t="s">
        <v>66</v>
      </c>
      <c r="C28" s="28" t="s">
        <v>29</v>
      </c>
      <c r="D28" s="28" t="s">
        <v>49</v>
      </c>
      <c r="E28" s="28" t="s">
        <v>57</v>
      </c>
      <c r="F28" s="28" t="s">
        <v>20</v>
      </c>
      <c r="G28" s="30">
        <v>45668</v>
      </c>
      <c r="H28" s="30">
        <v>46027</v>
      </c>
      <c r="I28" s="28">
        <v>44000</v>
      </c>
      <c r="J28" s="28">
        <v>1007.19</v>
      </c>
      <c r="K28" s="28">
        <f t="shared" si="0"/>
        <v>1262.8</v>
      </c>
      <c r="L28" s="28">
        <f t="shared" si="1"/>
        <v>3124</v>
      </c>
      <c r="M28" s="28">
        <f t="shared" si="2"/>
        <v>505.99999999999994</v>
      </c>
      <c r="N28" s="28">
        <f t="shared" si="3"/>
        <v>1337.6</v>
      </c>
      <c r="O28" s="28">
        <f t="shared" si="4"/>
        <v>3119.6000000000004</v>
      </c>
      <c r="P28" s="17">
        <v>0</v>
      </c>
      <c r="Q28" s="17">
        <v>25</v>
      </c>
      <c r="R28" s="28">
        <v>100</v>
      </c>
      <c r="S28" s="17">
        <f t="shared" si="5"/>
        <v>9350</v>
      </c>
      <c r="T28" s="17">
        <f t="shared" si="6"/>
        <v>3732.5899999999997</v>
      </c>
      <c r="U28" s="16">
        <f t="shared" si="7"/>
        <v>6749.6</v>
      </c>
      <c r="V28" s="17">
        <f t="shared" si="8"/>
        <v>40267.410000000003</v>
      </c>
      <c r="X28" s="5"/>
    </row>
    <row r="29" spans="1:24" s="12" customFormat="1" ht="42" x14ac:dyDescent="0.2">
      <c r="A29" s="36">
        <v>17</v>
      </c>
      <c r="B29" s="29" t="s">
        <v>67</v>
      </c>
      <c r="C29" s="28" t="s">
        <v>28</v>
      </c>
      <c r="D29" s="28" t="s">
        <v>49</v>
      </c>
      <c r="E29" s="28" t="s">
        <v>57</v>
      </c>
      <c r="F29" s="28" t="s">
        <v>20</v>
      </c>
      <c r="G29" s="30">
        <v>45668</v>
      </c>
      <c r="H29" s="30">
        <v>46027</v>
      </c>
      <c r="I29" s="28">
        <v>44000</v>
      </c>
      <c r="J29" s="28">
        <v>1007.19</v>
      </c>
      <c r="K29" s="28">
        <f t="shared" si="0"/>
        <v>1262.8</v>
      </c>
      <c r="L29" s="28">
        <f t="shared" si="1"/>
        <v>3124</v>
      </c>
      <c r="M29" s="28">
        <f t="shared" si="2"/>
        <v>505.99999999999994</v>
      </c>
      <c r="N29" s="28">
        <f t="shared" si="3"/>
        <v>1337.6</v>
      </c>
      <c r="O29" s="28">
        <f t="shared" si="4"/>
        <v>3119.6000000000004</v>
      </c>
      <c r="P29" s="17">
        <v>0</v>
      </c>
      <c r="Q29" s="17">
        <v>25</v>
      </c>
      <c r="R29" s="28">
        <v>100</v>
      </c>
      <c r="S29" s="17">
        <f t="shared" si="5"/>
        <v>9350</v>
      </c>
      <c r="T29" s="17">
        <f t="shared" si="6"/>
        <v>3732.5899999999997</v>
      </c>
      <c r="U29" s="16">
        <f t="shared" si="7"/>
        <v>6749.6</v>
      </c>
      <c r="V29" s="17">
        <f t="shared" si="8"/>
        <v>40267.410000000003</v>
      </c>
      <c r="X29" s="5"/>
    </row>
    <row r="30" spans="1:24" s="12" customFormat="1" ht="42" x14ac:dyDescent="0.2">
      <c r="A30" s="36">
        <v>18</v>
      </c>
      <c r="B30" s="29" t="s">
        <v>68</v>
      </c>
      <c r="C30" s="28" t="s">
        <v>28</v>
      </c>
      <c r="D30" s="28" t="s">
        <v>65</v>
      </c>
      <c r="E30" s="28" t="s">
        <v>58</v>
      </c>
      <c r="F30" s="28" t="s">
        <v>20</v>
      </c>
      <c r="G30" s="30">
        <v>45668</v>
      </c>
      <c r="H30" s="30">
        <v>46027</v>
      </c>
      <c r="I30" s="28">
        <v>44000</v>
      </c>
      <c r="J30" s="28">
        <v>1007.19</v>
      </c>
      <c r="K30" s="28">
        <f t="shared" si="0"/>
        <v>1262.8</v>
      </c>
      <c r="L30" s="28">
        <f t="shared" si="1"/>
        <v>3124</v>
      </c>
      <c r="M30" s="28">
        <f t="shared" si="2"/>
        <v>505.99999999999994</v>
      </c>
      <c r="N30" s="28">
        <f t="shared" si="3"/>
        <v>1337.6</v>
      </c>
      <c r="O30" s="28">
        <f t="shared" si="4"/>
        <v>3119.6000000000004</v>
      </c>
      <c r="P30" s="17">
        <v>0</v>
      </c>
      <c r="Q30" s="17">
        <v>25</v>
      </c>
      <c r="R30" s="28">
        <v>2100</v>
      </c>
      <c r="S30" s="17">
        <f t="shared" si="5"/>
        <v>9350</v>
      </c>
      <c r="T30" s="17">
        <f t="shared" si="6"/>
        <v>5732.59</v>
      </c>
      <c r="U30" s="16">
        <f t="shared" si="7"/>
        <v>6749.6</v>
      </c>
      <c r="V30" s="17">
        <f t="shared" si="8"/>
        <v>38267.410000000003</v>
      </c>
      <c r="X30" s="5"/>
    </row>
    <row r="31" spans="1:24" s="12" customFormat="1" ht="63" x14ac:dyDescent="0.2">
      <c r="A31" s="36">
        <v>19</v>
      </c>
      <c r="B31" s="29" t="s">
        <v>70</v>
      </c>
      <c r="C31" s="28" t="s">
        <v>28</v>
      </c>
      <c r="D31" s="28" t="s">
        <v>43</v>
      </c>
      <c r="E31" s="28" t="s">
        <v>71</v>
      </c>
      <c r="F31" s="28" t="s">
        <v>20</v>
      </c>
      <c r="G31" s="30">
        <v>45668</v>
      </c>
      <c r="H31" s="30">
        <v>46027</v>
      </c>
      <c r="I31" s="28">
        <v>90000</v>
      </c>
      <c r="J31" s="28">
        <v>9753.19</v>
      </c>
      <c r="K31" s="28">
        <f t="shared" si="0"/>
        <v>2583</v>
      </c>
      <c r="L31" s="28">
        <f t="shared" si="1"/>
        <v>6390</v>
      </c>
      <c r="M31" s="28">
        <f t="shared" si="2"/>
        <v>1034.9999999999998</v>
      </c>
      <c r="N31" s="28">
        <f t="shared" si="3"/>
        <v>2736</v>
      </c>
      <c r="O31" s="28">
        <f t="shared" si="4"/>
        <v>6381</v>
      </c>
      <c r="P31" s="17">
        <v>0</v>
      </c>
      <c r="Q31" s="17">
        <v>50</v>
      </c>
      <c r="R31" s="28">
        <v>0</v>
      </c>
      <c r="S31" s="17">
        <f t="shared" si="5"/>
        <v>19125</v>
      </c>
      <c r="T31" s="17">
        <f t="shared" si="6"/>
        <v>15122.19</v>
      </c>
      <c r="U31" s="16">
        <f t="shared" si="7"/>
        <v>13806</v>
      </c>
      <c r="V31" s="17">
        <f t="shared" si="8"/>
        <v>74877.81</v>
      </c>
      <c r="X31" s="5"/>
    </row>
    <row r="32" spans="1:24" s="12" customFormat="1" ht="63" x14ac:dyDescent="0.2">
      <c r="A32" s="36">
        <v>20</v>
      </c>
      <c r="B32" s="29" t="s">
        <v>69</v>
      </c>
      <c r="C32" s="28" t="s">
        <v>28</v>
      </c>
      <c r="D32" s="28" t="s">
        <v>43</v>
      </c>
      <c r="E32" s="28" t="s">
        <v>55</v>
      </c>
      <c r="F32" s="28" t="s">
        <v>20</v>
      </c>
      <c r="G32" s="30">
        <v>45668</v>
      </c>
      <c r="H32" s="30">
        <v>46027</v>
      </c>
      <c r="I32" s="28">
        <v>55000</v>
      </c>
      <c r="J32" s="28">
        <v>2271.71</v>
      </c>
      <c r="K32" s="28">
        <f t="shared" si="0"/>
        <v>1578.5</v>
      </c>
      <c r="L32" s="28">
        <f t="shared" si="1"/>
        <v>3905</v>
      </c>
      <c r="M32" s="28">
        <f t="shared" si="2"/>
        <v>632.49999999999989</v>
      </c>
      <c r="N32" s="28">
        <f t="shared" si="3"/>
        <v>1672</v>
      </c>
      <c r="O32" s="28">
        <f t="shared" si="4"/>
        <v>3899.5000000000005</v>
      </c>
      <c r="P32" s="17">
        <v>1919.78</v>
      </c>
      <c r="Q32" s="17">
        <v>25</v>
      </c>
      <c r="R32" s="28">
        <v>0</v>
      </c>
      <c r="S32" s="17">
        <f t="shared" si="5"/>
        <v>13607.28</v>
      </c>
      <c r="T32" s="17">
        <f t="shared" si="6"/>
        <v>7466.99</v>
      </c>
      <c r="U32" s="16">
        <f t="shared" si="7"/>
        <v>8437</v>
      </c>
      <c r="V32" s="17">
        <f t="shared" si="8"/>
        <v>47533.01</v>
      </c>
      <c r="X32" s="5"/>
    </row>
    <row r="33" spans="1:24" s="12" customFormat="1" ht="42" x14ac:dyDescent="0.2">
      <c r="A33" s="36">
        <v>21</v>
      </c>
      <c r="B33" s="29" t="s">
        <v>77</v>
      </c>
      <c r="C33" s="28" t="s">
        <v>28</v>
      </c>
      <c r="D33" s="28" t="s">
        <v>65</v>
      </c>
      <c r="E33" s="28" t="s">
        <v>57</v>
      </c>
      <c r="F33" s="28" t="s">
        <v>20</v>
      </c>
      <c r="G33" s="30">
        <v>45668</v>
      </c>
      <c r="H33" s="30">
        <v>46027</v>
      </c>
      <c r="I33" s="28">
        <v>57000</v>
      </c>
      <c r="J33" s="28">
        <v>2922.11</v>
      </c>
      <c r="K33" s="28">
        <f t="shared" si="0"/>
        <v>1635.9</v>
      </c>
      <c r="L33" s="28">
        <f t="shared" si="1"/>
        <v>4047</v>
      </c>
      <c r="M33" s="28">
        <f t="shared" si="2"/>
        <v>655.5</v>
      </c>
      <c r="N33" s="28">
        <f t="shared" si="3"/>
        <v>1732.8</v>
      </c>
      <c r="O33" s="28">
        <f t="shared" si="4"/>
        <v>4041.3</v>
      </c>
      <c r="P33" s="17">
        <v>0</v>
      </c>
      <c r="Q33" s="17">
        <v>25</v>
      </c>
      <c r="R33" s="28">
        <v>2500</v>
      </c>
      <c r="S33" s="17">
        <f t="shared" si="5"/>
        <v>12112.5</v>
      </c>
      <c r="T33" s="17">
        <f t="shared" si="6"/>
        <v>8815.8100000000013</v>
      </c>
      <c r="U33" s="16">
        <f t="shared" si="7"/>
        <v>8743.7999999999993</v>
      </c>
      <c r="V33" s="17">
        <f t="shared" si="8"/>
        <v>48184.19</v>
      </c>
      <c r="X33" s="5"/>
    </row>
    <row r="34" spans="1:24" s="12" customFormat="1" ht="63" x14ac:dyDescent="0.2">
      <c r="A34" s="36">
        <v>22</v>
      </c>
      <c r="B34" s="29" t="s">
        <v>78</v>
      </c>
      <c r="C34" s="28" t="s">
        <v>28</v>
      </c>
      <c r="D34" s="28" t="s">
        <v>79</v>
      </c>
      <c r="E34" s="28" t="s">
        <v>80</v>
      </c>
      <c r="F34" s="28" t="s">
        <v>20</v>
      </c>
      <c r="G34" s="30">
        <v>45668</v>
      </c>
      <c r="H34" s="30">
        <v>46027</v>
      </c>
      <c r="I34" s="28">
        <v>50000</v>
      </c>
      <c r="J34" s="28">
        <v>1854</v>
      </c>
      <c r="K34" s="28">
        <f t="shared" si="0"/>
        <v>1435</v>
      </c>
      <c r="L34" s="28">
        <f t="shared" si="1"/>
        <v>3550</v>
      </c>
      <c r="M34" s="28">
        <f t="shared" si="2"/>
        <v>574.99999999999989</v>
      </c>
      <c r="N34" s="28">
        <f t="shared" si="3"/>
        <v>1520</v>
      </c>
      <c r="O34" s="28">
        <f t="shared" si="4"/>
        <v>3545.0000000000005</v>
      </c>
      <c r="P34" s="17">
        <v>0</v>
      </c>
      <c r="Q34" s="17">
        <v>25</v>
      </c>
      <c r="R34" s="28">
        <v>0</v>
      </c>
      <c r="S34" s="17">
        <f t="shared" si="5"/>
        <v>10625</v>
      </c>
      <c r="T34" s="17">
        <f t="shared" si="6"/>
        <v>4834</v>
      </c>
      <c r="U34" s="16">
        <f t="shared" si="7"/>
        <v>7670</v>
      </c>
      <c r="V34" s="17">
        <f t="shared" si="8"/>
        <v>45166</v>
      </c>
      <c r="X34" s="5"/>
    </row>
    <row r="35" spans="1:24" s="12" customFormat="1" ht="42" x14ac:dyDescent="0.2">
      <c r="A35" s="36">
        <v>23</v>
      </c>
      <c r="B35" s="29" t="s">
        <v>81</v>
      </c>
      <c r="C35" s="28" t="s">
        <v>28</v>
      </c>
      <c r="D35" s="28" t="s">
        <v>46</v>
      </c>
      <c r="E35" s="28" t="s">
        <v>57</v>
      </c>
      <c r="F35" s="28" t="s">
        <v>20</v>
      </c>
      <c r="G35" s="30">
        <v>45668</v>
      </c>
      <c r="H35" s="30">
        <v>46027</v>
      </c>
      <c r="I35" s="28">
        <v>50000</v>
      </c>
      <c r="J35" s="28">
        <v>1854</v>
      </c>
      <c r="K35" s="28">
        <f t="shared" si="0"/>
        <v>1435</v>
      </c>
      <c r="L35" s="28">
        <f t="shared" si="1"/>
        <v>3550</v>
      </c>
      <c r="M35" s="28">
        <f t="shared" si="2"/>
        <v>574.99999999999989</v>
      </c>
      <c r="N35" s="28">
        <f t="shared" si="3"/>
        <v>1520</v>
      </c>
      <c r="O35" s="28">
        <f t="shared" si="4"/>
        <v>3545.0000000000005</v>
      </c>
      <c r="P35" s="17">
        <v>0</v>
      </c>
      <c r="Q35" s="17">
        <v>25</v>
      </c>
      <c r="R35" s="28">
        <v>0</v>
      </c>
      <c r="S35" s="17">
        <f t="shared" si="5"/>
        <v>10625</v>
      </c>
      <c r="T35" s="17">
        <f t="shared" si="6"/>
        <v>4834</v>
      </c>
      <c r="U35" s="16">
        <f t="shared" si="7"/>
        <v>7670</v>
      </c>
      <c r="V35" s="17">
        <f t="shared" si="8"/>
        <v>45166</v>
      </c>
      <c r="X35" s="5"/>
    </row>
    <row r="36" spans="1:24" s="12" customFormat="1" ht="63" x14ac:dyDescent="0.2">
      <c r="A36" s="36">
        <v>24</v>
      </c>
      <c r="B36" s="29" t="s">
        <v>82</v>
      </c>
      <c r="C36" s="28" t="s">
        <v>28</v>
      </c>
      <c r="D36" s="28" t="s">
        <v>44</v>
      </c>
      <c r="E36" s="28" t="s">
        <v>57</v>
      </c>
      <c r="F36" s="28" t="s">
        <v>20</v>
      </c>
      <c r="G36" s="30">
        <v>45668</v>
      </c>
      <c r="H36" s="30">
        <v>46027</v>
      </c>
      <c r="I36" s="28">
        <v>57000</v>
      </c>
      <c r="J36" s="28">
        <v>2922.11</v>
      </c>
      <c r="K36" s="28">
        <f t="shared" si="0"/>
        <v>1635.9</v>
      </c>
      <c r="L36" s="28">
        <f t="shared" si="1"/>
        <v>4047</v>
      </c>
      <c r="M36" s="28">
        <f t="shared" si="2"/>
        <v>655.5</v>
      </c>
      <c r="N36" s="28">
        <f t="shared" si="3"/>
        <v>1732.8</v>
      </c>
      <c r="O36" s="28">
        <f t="shared" si="4"/>
        <v>4041.3</v>
      </c>
      <c r="P36" s="17">
        <v>0</v>
      </c>
      <c r="Q36" s="17">
        <v>25</v>
      </c>
      <c r="R36" s="28">
        <v>700</v>
      </c>
      <c r="S36" s="17">
        <f t="shared" si="5"/>
        <v>12112.5</v>
      </c>
      <c r="T36" s="17">
        <f t="shared" si="6"/>
        <v>7015.81</v>
      </c>
      <c r="U36" s="16">
        <f t="shared" si="7"/>
        <v>8743.7999999999993</v>
      </c>
      <c r="V36" s="17">
        <f t="shared" si="8"/>
        <v>49984.19</v>
      </c>
      <c r="X36" s="5"/>
    </row>
    <row r="37" spans="1:24" s="12" customFormat="1" ht="42" x14ac:dyDescent="0.2">
      <c r="A37" s="36">
        <v>25</v>
      </c>
      <c r="B37" s="29" t="s">
        <v>83</v>
      </c>
      <c r="C37" s="28" t="s">
        <v>28</v>
      </c>
      <c r="D37" s="28" t="s">
        <v>46</v>
      </c>
      <c r="E37" s="28" t="s">
        <v>57</v>
      </c>
      <c r="F37" s="28" t="s">
        <v>20</v>
      </c>
      <c r="G37" s="30">
        <v>45668</v>
      </c>
      <c r="H37" s="30">
        <v>46027</v>
      </c>
      <c r="I37" s="28">
        <v>50000</v>
      </c>
      <c r="J37" s="28">
        <v>1854</v>
      </c>
      <c r="K37" s="28">
        <f t="shared" si="0"/>
        <v>1435</v>
      </c>
      <c r="L37" s="28">
        <f t="shared" si="1"/>
        <v>3550</v>
      </c>
      <c r="M37" s="28">
        <f t="shared" si="2"/>
        <v>574.99999999999989</v>
      </c>
      <c r="N37" s="28">
        <f t="shared" si="3"/>
        <v>1520</v>
      </c>
      <c r="O37" s="28">
        <f t="shared" si="4"/>
        <v>3545.0000000000005</v>
      </c>
      <c r="P37" s="17">
        <v>0</v>
      </c>
      <c r="Q37" s="17">
        <v>25</v>
      </c>
      <c r="R37" s="28">
        <v>0</v>
      </c>
      <c r="S37" s="17">
        <f t="shared" si="5"/>
        <v>10625</v>
      </c>
      <c r="T37" s="17">
        <f t="shared" si="6"/>
        <v>4834</v>
      </c>
      <c r="U37" s="16">
        <f t="shared" si="7"/>
        <v>7670</v>
      </c>
      <c r="V37" s="17">
        <f t="shared" si="8"/>
        <v>45166</v>
      </c>
      <c r="X37" s="5"/>
    </row>
    <row r="38" spans="1:24" s="12" customFormat="1" ht="63" x14ac:dyDescent="0.2">
      <c r="A38" s="36">
        <v>26</v>
      </c>
      <c r="B38" s="29" t="s">
        <v>84</v>
      </c>
      <c r="C38" s="28" t="s">
        <v>28</v>
      </c>
      <c r="D38" s="28" t="s">
        <v>44</v>
      </c>
      <c r="E38" s="28" t="s">
        <v>85</v>
      </c>
      <c r="F38" s="28" t="s">
        <v>20</v>
      </c>
      <c r="G38" s="30">
        <v>45668</v>
      </c>
      <c r="H38" s="30">
        <v>46027</v>
      </c>
      <c r="I38" s="28">
        <v>100000</v>
      </c>
      <c r="J38" s="28">
        <v>12105.44</v>
      </c>
      <c r="K38" s="28">
        <f t="shared" ref="K38:K66" si="9">I38*2.87/100</f>
        <v>2870</v>
      </c>
      <c r="L38" s="28">
        <f t="shared" ref="L38:L66" si="10">I38*7.1/100</f>
        <v>7100</v>
      </c>
      <c r="M38" s="28">
        <f t="shared" ref="M38:M66" si="11">I38*1.15/100</f>
        <v>1149.9999999999998</v>
      </c>
      <c r="N38" s="28">
        <f t="shared" ref="N38:N66" si="12">I38*3.04/100</f>
        <v>3040</v>
      </c>
      <c r="O38" s="28">
        <f t="shared" ref="O38:O66" si="13">+I38*7.09%</f>
        <v>7090.0000000000009</v>
      </c>
      <c r="P38" s="17">
        <v>0</v>
      </c>
      <c r="Q38" s="17">
        <v>25</v>
      </c>
      <c r="R38" s="28">
        <v>0</v>
      </c>
      <c r="S38" s="17">
        <f t="shared" ref="S38:S66" si="14">K38+L38+M38+N38+O38+P38</f>
        <v>21250</v>
      </c>
      <c r="T38" s="17">
        <f t="shared" ref="T38:T66" si="15">J38+K38+N38+P38+Q38+R38</f>
        <v>18040.440000000002</v>
      </c>
      <c r="U38" s="16">
        <f t="shared" si="7"/>
        <v>15340</v>
      </c>
      <c r="V38" s="17">
        <f t="shared" ref="V38:V66" si="16">I38-T38</f>
        <v>81959.56</v>
      </c>
      <c r="X38" s="5"/>
    </row>
    <row r="39" spans="1:24" s="12" customFormat="1" ht="63" x14ac:dyDescent="0.2">
      <c r="A39" s="36">
        <v>27</v>
      </c>
      <c r="B39" s="29" t="s">
        <v>88</v>
      </c>
      <c r="C39" s="28" t="s">
        <v>28</v>
      </c>
      <c r="D39" s="28" t="s">
        <v>44</v>
      </c>
      <c r="E39" s="28" t="s">
        <v>54</v>
      </c>
      <c r="F39" s="28" t="s">
        <v>20</v>
      </c>
      <c r="G39" s="30">
        <v>45668</v>
      </c>
      <c r="H39" s="30">
        <v>46027</v>
      </c>
      <c r="I39" s="28">
        <v>57000</v>
      </c>
      <c r="J39" s="28">
        <v>2922.11</v>
      </c>
      <c r="K39" s="28">
        <f t="shared" si="9"/>
        <v>1635.9</v>
      </c>
      <c r="L39" s="28">
        <f t="shared" si="10"/>
        <v>4047</v>
      </c>
      <c r="M39" s="28">
        <f t="shared" si="11"/>
        <v>655.5</v>
      </c>
      <c r="N39" s="28">
        <f t="shared" si="12"/>
        <v>1732.8</v>
      </c>
      <c r="O39" s="28">
        <f t="shared" si="13"/>
        <v>4041.3</v>
      </c>
      <c r="P39" s="17">
        <v>0</v>
      </c>
      <c r="Q39" s="17">
        <v>25</v>
      </c>
      <c r="R39" s="28">
        <v>0</v>
      </c>
      <c r="S39" s="17">
        <f t="shared" si="14"/>
        <v>12112.5</v>
      </c>
      <c r="T39" s="17">
        <f t="shared" si="15"/>
        <v>6315.81</v>
      </c>
      <c r="U39" s="16">
        <f t="shared" si="7"/>
        <v>8743.7999999999993</v>
      </c>
      <c r="V39" s="17">
        <f t="shared" si="16"/>
        <v>50684.19</v>
      </c>
      <c r="X39" s="5"/>
    </row>
    <row r="40" spans="1:24" s="12" customFormat="1" ht="63" x14ac:dyDescent="0.2">
      <c r="A40" s="36">
        <v>28</v>
      </c>
      <c r="B40" s="29" t="s">
        <v>89</v>
      </c>
      <c r="C40" s="28" t="s">
        <v>28</v>
      </c>
      <c r="D40" s="28" t="s">
        <v>44</v>
      </c>
      <c r="E40" s="28" t="s">
        <v>54</v>
      </c>
      <c r="F40" s="28" t="s">
        <v>20</v>
      </c>
      <c r="G40" s="30">
        <v>45668</v>
      </c>
      <c r="H40" s="30">
        <v>46027</v>
      </c>
      <c r="I40" s="28">
        <v>45000</v>
      </c>
      <c r="J40" s="28">
        <v>1148.33</v>
      </c>
      <c r="K40" s="28">
        <f t="shared" si="9"/>
        <v>1291.5</v>
      </c>
      <c r="L40" s="28">
        <f t="shared" si="10"/>
        <v>3195</v>
      </c>
      <c r="M40" s="28">
        <f t="shared" si="11"/>
        <v>517.49999999999989</v>
      </c>
      <c r="N40" s="28">
        <f t="shared" si="12"/>
        <v>1368</v>
      </c>
      <c r="O40" s="28">
        <f t="shared" si="13"/>
        <v>3190.5</v>
      </c>
      <c r="P40" s="17">
        <v>0</v>
      </c>
      <c r="Q40" s="17">
        <v>25</v>
      </c>
      <c r="R40" s="28">
        <v>0</v>
      </c>
      <c r="S40" s="17">
        <f t="shared" si="14"/>
        <v>9562.5</v>
      </c>
      <c r="T40" s="17">
        <f t="shared" si="15"/>
        <v>3832.83</v>
      </c>
      <c r="U40" s="16">
        <f t="shared" si="7"/>
        <v>6903</v>
      </c>
      <c r="V40" s="17">
        <f t="shared" si="16"/>
        <v>41167.17</v>
      </c>
      <c r="X40" s="5"/>
    </row>
    <row r="41" spans="1:24" s="12" customFormat="1" ht="42" x14ac:dyDescent="0.2">
      <c r="A41" s="36">
        <v>29</v>
      </c>
      <c r="B41" s="29" t="s">
        <v>90</v>
      </c>
      <c r="C41" s="28" t="s">
        <v>29</v>
      </c>
      <c r="D41" s="28" t="s">
        <v>87</v>
      </c>
      <c r="E41" s="28" t="s">
        <v>91</v>
      </c>
      <c r="F41" s="28" t="s">
        <v>20</v>
      </c>
      <c r="G41" s="30">
        <v>45668</v>
      </c>
      <c r="H41" s="30">
        <v>46027</v>
      </c>
      <c r="I41" s="28">
        <v>65000</v>
      </c>
      <c r="J41" s="28">
        <v>4043.59</v>
      </c>
      <c r="K41" s="28">
        <f t="shared" si="9"/>
        <v>1865.5</v>
      </c>
      <c r="L41" s="28">
        <f t="shared" si="10"/>
        <v>4615</v>
      </c>
      <c r="M41" s="28">
        <f t="shared" si="11"/>
        <v>747.5</v>
      </c>
      <c r="N41" s="28">
        <f t="shared" si="12"/>
        <v>1976</v>
      </c>
      <c r="O41" s="28">
        <f t="shared" si="13"/>
        <v>4608.5</v>
      </c>
      <c r="P41" s="17">
        <v>1919.78</v>
      </c>
      <c r="Q41" s="17">
        <v>25</v>
      </c>
      <c r="R41" s="28">
        <v>0</v>
      </c>
      <c r="S41" s="17">
        <f t="shared" si="14"/>
        <v>15732.28</v>
      </c>
      <c r="T41" s="17">
        <f t="shared" si="15"/>
        <v>9829.8700000000008</v>
      </c>
      <c r="U41" s="16">
        <f t="shared" si="7"/>
        <v>9971</v>
      </c>
      <c r="V41" s="17">
        <f t="shared" si="16"/>
        <v>55170.13</v>
      </c>
      <c r="X41" s="5"/>
    </row>
    <row r="42" spans="1:24" s="12" customFormat="1" ht="42" x14ac:dyDescent="0.2">
      <c r="A42" s="36">
        <v>30</v>
      </c>
      <c r="B42" s="29" t="s">
        <v>92</v>
      </c>
      <c r="C42" s="28" t="s">
        <v>28</v>
      </c>
      <c r="D42" s="28" t="s">
        <v>93</v>
      </c>
      <c r="E42" s="28" t="s">
        <v>94</v>
      </c>
      <c r="F42" s="28" t="s">
        <v>20</v>
      </c>
      <c r="G42" s="30">
        <v>45668</v>
      </c>
      <c r="H42" s="30">
        <v>46027</v>
      </c>
      <c r="I42" s="28">
        <v>50000</v>
      </c>
      <c r="J42" s="28">
        <v>1854</v>
      </c>
      <c r="K42" s="28">
        <f t="shared" si="9"/>
        <v>1435</v>
      </c>
      <c r="L42" s="28">
        <f t="shared" si="10"/>
        <v>3550</v>
      </c>
      <c r="M42" s="28">
        <f t="shared" si="11"/>
        <v>574.99999999999989</v>
      </c>
      <c r="N42" s="28">
        <f t="shared" si="12"/>
        <v>1520</v>
      </c>
      <c r="O42" s="28">
        <f t="shared" si="13"/>
        <v>3545.0000000000005</v>
      </c>
      <c r="P42" s="17">
        <v>0</v>
      </c>
      <c r="Q42" s="17">
        <v>25</v>
      </c>
      <c r="R42" s="28">
        <v>0</v>
      </c>
      <c r="S42" s="17">
        <f t="shared" si="14"/>
        <v>10625</v>
      </c>
      <c r="T42" s="17">
        <f t="shared" si="15"/>
        <v>4834</v>
      </c>
      <c r="U42" s="16">
        <f t="shared" si="7"/>
        <v>7670</v>
      </c>
      <c r="V42" s="17">
        <f t="shared" si="16"/>
        <v>45166</v>
      </c>
      <c r="X42" s="5"/>
    </row>
    <row r="43" spans="1:24" s="12" customFormat="1" ht="42" x14ac:dyDescent="0.2">
      <c r="A43" s="36">
        <v>31</v>
      </c>
      <c r="B43" s="29" t="s">
        <v>95</v>
      </c>
      <c r="C43" s="28" t="s">
        <v>29</v>
      </c>
      <c r="D43" s="28" t="s">
        <v>65</v>
      </c>
      <c r="E43" s="39" t="s">
        <v>54</v>
      </c>
      <c r="F43" s="28" t="s">
        <v>20</v>
      </c>
      <c r="G43" s="30">
        <v>45668</v>
      </c>
      <c r="H43" s="30">
        <v>46027</v>
      </c>
      <c r="I43" s="28">
        <v>45000</v>
      </c>
      <c r="J43" s="28">
        <v>1148.33</v>
      </c>
      <c r="K43" s="28">
        <f t="shared" si="9"/>
        <v>1291.5</v>
      </c>
      <c r="L43" s="28">
        <f t="shared" si="10"/>
        <v>3195</v>
      </c>
      <c r="M43" s="28">
        <f t="shared" si="11"/>
        <v>517.49999999999989</v>
      </c>
      <c r="N43" s="28">
        <f t="shared" si="12"/>
        <v>1368</v>
      </c>
      <c r="O43" s="28">
        <f t="shared" si="13"/>
        <v>3190.5</v>
      </c>
      <c r="P43" s="17">
        <v>0</v>
      </c>
      <c r="Q43" s="17">
        <v>25</v>
      </c>
      <c r="R43" s="28">
        <v>0</v>
      </c>
      <c r="S43" s="17">
        <f t="shared" si="14"/>
        <v>9562.5</v>
      </c>
      <c r="T43" s="17">
        <f t="shared" si="15"/>
        <v>3832.83</v>
      </c>
      <c r="U43" s="16">
        <f t="shared" si="7"/>
        <v>6903</v>
      </c>
      <c r="V43" s="17">
        <f t="shared" si="16"/>
        <v>41167.17</v>
      </c>
      <c r="X43" s="5"/>
    </row>
    <row r="44" spans="1:24" s="12" customFormat="1" ht="63" x14ac:dyDescent="0.2">
      <c r="A44" s="36">
        <v>32</v>
      </c>
      <c r="B44" s="29" t="s">
        <v>86</v>
      </c>
      <c r="C44" s="28" t="s">
        <v>28</v>
      </c>
      <c r="D44" s="28" t="s">
        <v>44</v>
      </c>
      <c r="E44" s="28" t="s">
        <v>57</v>
      </c>
      <c r="F44" s="28" t="s">
        <v>20</v>
      </c>
      <c r="G44" s="30">
        <v>45668</v>
      </c>
      <c r="H44" s="30">
        <v>46027</v>
      </c>
      <c r="I44" s="28">
        <v>57000</v>
      </c>
      <c r="J44" s="28">
        <v>2922.11</v>
      </c>
      <c r="K44" s="28">
        <f t="shared" si="9"/>
        <v>1635.9</v>
      </c>
      <c r="L44" s="28">
        <f t="shared" si="10"/>
        <v>4047</v>
      </c>
      <c r="M44" s="28">
        <f t="shared" si="11"/>
        <v>655.5</v>
      </c>
      <c r="N44" s="28">
        <f t="shared" si="12"/>
        <v>1732.8</v>
      </c>
      <c r="O44" s="28">
        <f t="shared" si="13"/>
        <v>4041.3</v>
      </c>
      <c r="P44" s="17">
        <v>0</v>
      </c>
      <c r="Q44" s="17">
        <v>25</v>
      </c>
      <c r="R44" s="28">
        <v>0</v>
      </c>
      <c r="S44" s="17">
        <f t="shared" si="14"/>
        <v>12112.5</v>
      </c>
      <c r="T44" s="17">
        <f t="shared" si="15"/>
        <v>6315.81</v>
      </c>
      <c r="U44" s="16">
        <f t="shared" si="7"/>
        <v>8743.7999999999993</v>
      </c>
      <c r="V44" s="17">
        <f t="shared" si="16"/>
        <v>50684.19</v>
      </c>
      <c r="X44" s="5"/>
    </row>
    <row r="45" spans="1:24" s="10" customFormat="1" ht="42" x14ac:dyDescent="0.2">
      <c r="A45" s="36">
        <v>33</v>
      </c>
      <c r="B45" s="29" t="s">
        <v>37</v>
      </c>
      <c r="C45" s="28" t="s">
        <v>28</v>
      </c>
      <c r="D45" s="28" t="s">
        <v>47</v>
      </c>
      <c r="E45" s="28" t="s">
        <v>59</v>
      </c>
      <c r="F45" s="28" t="s">
        <v>20</v>
      </c>
      <c r="G45" s="30">
        <v>45668</v>
      </c>
      <c r="H45" s="30">
        <v>46027</v>
      </c>
      <c r="I45" s="28">
        <v>67000</v>
      </c>
      <c r="J45" s="28">
        <v>4803.91</v>
      </c>
      <c r="K45" s="28">
        <f t="shared" si="9"/>
        <v>1922.9</v>
      </c>
      <c r="L45" s="28">
        <f t="shared" si="10"/>
        <v>4757</v>
      </c>
      <c r="M45" s="28">
        <f t="shared" si="11"/>
        <v>770.5</v>
      </c>
      <c r="N45" s="28">
        <f t="shared" si="12"/>
        <v>2036.8</v>
      </c>
      <c r="O45" s="28">
        <f t="shared" si="13"/>
        <v>4750.3</v>
      </c>
      <c r="P45" s="17">
        <v>0</v>
      </c>
      <c r="Q45" s="17">
        <v>25</v>
      </c>
      <c r="R45" s="28">
        <v>1300</v>
      </c>
      <c r="S45" s="17">
        <f t="shared" si="14"/>
        <v>14237.5</v>
      </c>
      <c r="T45" s="17">
        <f t="shared" si="15"/>
        <v>10088.609999999999</v>
      </c>
      <c r="U45" s="17">
        <f t="shared" si="7"/>
        <v>10277.799999999999</v>
      </c>
      <c r="V45" s="17">
        <f t="shared" si="16"/>
        <v>56911.39</v>
      </c>
      <c r="X45" s="5"/>
    </row>
    <row r="46" spans="1:24" s="10" customFormat="1" ht="63" x14ac:dyDescent="0.2">
      <c r="A46" s="36">
        <v>34</v>
      </c>
      <c r="B46" s="29" t="s">
        <v>38</v>
      </c>
      <c r="C46" s="28" t="s">
        <v>28</v>
      </c>
      <c r="D46" s="28" t="s">
        <v>44</v>
      </c>
      <c r="E46" s="28" t="s">
        <v>60</v>
      </c>
      <c r="F46" s="28" t="s">
        <v>20</v>
      </c>
      <c r="G46" s="30">
        <v>45668</v>
      </c>
      <c r="H46" s="30">
        <v>46027</v>
      </c>
      <c r="I46" s="28">
        <v>44000</v>
      </c>
      <c r="J46" s="28">
        <v>1007.19</v>
      </c>
      <c r="K46" s="28">
        <f t="shared" si="9"/>
        <v>1262.8</v>
      </c>
      <c r="L46" s="28">
        <f t="shared" si="10"/>
        <v>3124</v>
      </c>
      <c r="M46" s="28">
        <f t="shared" si="11"/>
        <v>505.99999999999994</v>
      </c>
      <c r="N46" s="28">
        <f t="shared" si="12"/>
        <v>1337.6</v>
      </c>
      <c r="O46" s="28">
        <f t="shared" si="13"/>
        <v>3119.6000000000004</v>
      </c>
      <c r="P46" s="17">
        <v>0</v>
      </c>
      <c r="Q46" s="17">
        <v>25</v>
      </c>
      <c r="R46" s="28">
        <v>100</v>
      </c>
      <c r="S46" s="17">
        <f t="shared" si="14"/>
        <v>9350</v>
      </c>
      <c r="T46" s="17">
        <f t="shared" si="15"/>
        <v>3732.5899999999997</v>
      </c>
      <c r="U46" s="28">
        <f t="shared" si="7"/>
        <v>6749.6</v>
      </c>
      <c r="V46" s="17">
        <f t="shared" si="16"/>
        <v>40267.410000000003</v>
      </c>
      <c r="X46" s="5"/>
    </row>
    <row r="47" spans="1:24" s="10" customFormat="1" ht="63" x14ac:dyDescent="0.2">
      <c r="A47" s="36">
        <v>35</v>
      </c>
      <c r="B47" s="29" t="s">
        <v>39</v>
      </c>
      <c r="C47" s="28" t="s">
        <v>29</v>
      </c>
      <c r="D47" s="28" t="s">
        <v>44</v>
      </c>
      <c r="E47" s="28" t="s">
        <v>62</v>
      </c>
      <c r="F47" s="28" t="s">
        <v>20</v>
      </c>
      <c r="G47" s="30">
        <v>45668</v>
      </c>
      <c r="H47" s="30">
        <v>46027</v>
      </c>
      <c r="I47" s="28">
        <v>62000</v>
      </c>
      <c r="J47" s="28">
        <v>3863.01</v>
      </c>
      <c r="K47" s="28">
        <f t="shared" si="9"/>
        <v>1779.4</v>
      </c>
      <c r="L47" s="28">
        <f t="shared" si="10"/>
        <v>4402</v>
      </c>
      <c r="M47" s="28">
        <f t="shared" si="11"/>
        <v>713</v>
      </c>
      <c r="N47" s="28">
        <f t="shared" si="12"/>
        <v>1884.8</v>
      </c>
      <c r="O47" s="28">
        <f t="shared" si="13"/>
        <v>4395.8</v>
      </c>
      <c r="P47" s="17">
        <v>0</v>
      </c>
      <c r="Q47" s="17">
        <v>25</v>
      </c>
      <c r="R47" s="28">
        <v>2100</v>
      </c>
      <c r="S47" s="17">
        <f t="shared" si="14"/>
        <v>13175</v>
      </c>
      <c r="T47" s="17">
        <f t="shared" si="15"/>
        <v>9652.2099999999991</v>
      </c>
      <c r="U47" s="28">
        <f t="shared" si="7"/>
        <v>9510.7999999999993</v>
      </c>
      <c r="V47" s="17">
        <f t="shared" si="16"/>
        <v>52347.79</v>
      </c>
      <c r="X47" s="5"/>
    </row>
    <row r="48" spans="1:24" s="10" customFormat="1" ht="42" x14ac:dyDescent="0.2">
      <c r="A48" s="36">
        <v>36</v>
      </c>
      <c r="B48" s="29" t="s">
        <v>40</v>
      </c>
      <c r="C48" s="28" t="s">
        <v>29</v>
      </c>
      <c r="D48" s="28" t="s">
        <v>51</v>
      </c>
      <c r="E48" s="28" t="s">
        <v>57</v>
      </c>
      <c r="F48" s="28" t="s">
        <v>20</v>
      </c>
      <c r="G48" s="30">
        <v>45668</v>
      </c>
      <c r="H48" s="30">
        <v>46027</v>
      </c>
      <c r="I48" s="28">
        <v>85000</v>
      </c>
      <c r="J48" s="28">
        <v>8577.06</v>
      </c>
      <c r="K48" s="28">
        <f t="shared" si="9"/>
        <v>2439.5</v>
      </c>
      <c r="L48" s="28">
        <f t="shared" si="10"/>
        <v>6035</v>
      </c>
      <c r="M48" s="28">
        <f t="shared" si="11"/>
        <v>977.49999999999989</v>
      </c>
      <c r="N48" s="28">
        <f t="shared" si="12"/>
        <v>2584</v>
      </c>
      <c r="O48" s="28">
        <f t="shared" si="13"/>
        <v>6026.5</v>
      </c>
      <c r="P48" s="17">
        <v>0</v>
      </c>
      <c r="Q48" s="17">
        <v>25</v>
      </c>
      <c r="R48" s="28">
        <v>10000</v>
      </c>
      <c r="S48" s="17">
        <f t="shared" si="14"/>
        <v>18062.5</v>
      </c>
      <c r="T48" s="17">
        <f t="shared" si="15"/>
        <v>23625.559999999998</v>
      </c>
      <c r="U48" s="28">
        <f t="shared" si="7"/>
        <v>13039</v>
      </c>
      <c r="V48" s="17">
        <f t="shared" si="16"/>
        <v>61374.44</v>
      </c>
      <c r="X48" s="5"/>
    </row>
    <row r="49" spans="1:24" s="10" customFormat="1" ht="42" x14ac:dyDescent="0.2">
      <c r="A49" s="36">
        <v>37</v>
      </c>
      <c r="B49" s="29" t="s">
        <v>41</v>
      </c>
      <c r="C49" s="28" t="s">
        <v>28</v>
      </c>
      <c r="D49" s="28" t="s">
        <v>52</v>
      </c>
      <c r="E49" s="28" t="s">
        <v>63</v>
      </c>
      <c r="F49" s="28" t="s">
        <v>20</v>
      </c>
      <c r="G49" s="30">
        <v>45668</v>
      </c>
      <c r="H49" s="30">
        <v>46027</v>
      </c>
      <c r="I49" s="28">
        <v>55000</v>
      </c>
      <c r="J49" s="28">
        <v>2559.6799999999998</v>
      </c>
      <c r="K49" s="28">
        <f t="shared" si="9"/>
        <v>1578.5</v>
      </c>
      <c r="L49" s="28">
        <f t="shared" si="10"/>
        <v>3905</v>
      </c>
      <c r="M49" s="28">
        <f t="shared" si="11"/>
        <v>632.49999999999989</v>
      </c>
      <c r="N49" s="28">
        <f t="shared" si="12"/>
        <v>1672</v>
      </c>
      <c r="O49" s="28">
        <f t="shared" si="13"/>
        <v>3899.5000000000005</v>
      </c>
      <c r="P49" s="17">
        <v>0</v>
      </c>
      <c r="Q49" s="17">
        <v>25</v>
      </c>
      <c r="R49" s="28">
        <v>100</v>
      </c>
      <c r="S49" s="17">
        <f t="shared" si="14"/>
        <v>11687.5</v>
      </c>
      <c r="T49" s="17">
        <f t="shared" si="15"/>
        <v>5935.18</v>
      </c>
      <c r="U49" s="28">
        <f t="shared" ref="U49:U56" si="17">L49+M49+O49</f>
        <v>8437</v>
      </c>
      <c r="V49" s="17">
        <f t="shared" si="16"/>
        <v>49064.82</v>
      </c>
      <c r="X49" s="5"/>
    </row>
    <row r="50" spans="1:24" s="10" customFormat="1" ht="42" x14ac:dyDescent="0.2">
      <c r="A50" s="36">
        <v>38</v>
      </c>
      <c r="B50" s="29" t="s">
        <v>42</v>
      </c>
      <c r="C50" s="28" t="s">
        <v>28</v>
      </c>
      <c r="D50" s="28" t="s">
        <v>46</v>
      </c>
      <c r="E50" s="28" t="s">
        <v>54</v>
      </c>
      <c r="F50" s="28" t="s">
        <v>20</v>
      </c>
      <c r="G50" s="30">
        <v>45668</v>
      </c>
      <c r="H50" s="30">
        <v>46027</v>
      </c>
      <c r="I50" s="28">
        <v>45000</v>
      </c>
      <c r="J50" s="28">
        <v>572.39</v>
      </c>
      <c r="K50" s="28">
        <f t="shared" si="9"/>
        <v>1291.5</v>
      </c>
      <c r="L50" s="28">
        <f t="shared" si="10"/>
        <v>3195</v>
      </c>
      <c r="M50" s="28">
        <f t="shared" si="11"/>
        <v>517.49999999999989</v>
      </c>
      <c r="N50" s="28">
        <f t="shared" si="12"/>
        <v>1368</v>
      </c>
      <c r="O50" s="28">
        <f t="shared" si="13"/>
        <v>3190.5</v>
      </c>
      <c r="P50" s="17">
        <v>3839.56</v>
      </c>
      <c r="Q50" s="17">
        <v>25</v>
      </c>
      <c r="R50" s="28">
        <v>100</v>
      </c>
      <c r="S50" s="17">
        <f t="shared" si="14"/>
        <v>13402.06</v>
      </c>
      <c r="T50" s="17">
        <f t="shared" si="15"/>
        <v>7196.45</v>
      </c>
      <c r="U50" s="28">
        <f t="shared" si="17"/>
        <v>6903</v>
      </c>
      <c r="V50" s="17">
        <f t="shared" si="16"/>
        <v>37803.550000000003</v>
      </c>
      <c r="X50" s="5"/>
    </row>
    <row r="51" spans="1:24" s="7" customFormat="1" ht="56.25" customHeight="1" x14ac:dyDescent="0.2">
      <c r="A51" s="36">
        <v>39</v>
      </c>
      <c r="B51" s="29" t="s">
        <v>114</v>
      </c>
      <c r="C51" s="28" t="s">
        <v>28</v>
      </c>
      <c r="D51" s="28" t="s">
        <v>115</v>
      </c>
      <c r="E51" s="28" t="s">
        <v>57</v>
      </c>
      <c r="F51" s="28" t="s">
        <v>20</v>
      </c>
      <c r="G51" s="30">
        <v>45668</v>
      </c>
      <c r="H51" s="30">
        <v>46027</v>
      </c>
      <c r="I51" s="28">
        <v>60000</v>
      </c>
      <c r="J51" s="28">
        <v>3486.65</v>
      </c>
      <c r="K51" s="28">
        <f t="shared" si="9"/>
        <v>1722</v>
      </c>
      <c r="L51" s="28">
        <f t="shared" si="10"/>
        <v>4260</v>
      </c>
      <c r="M51" s="28">
        <f t="shared" si="11"/>
        <v>690</v>
      </c>
      <c r="N51" s="28">
        <f t="shared" si="12"/>
        <v>1824</v>
      </c>
      <c r="O51" s="28">
        <f t="shared" si="13"/>
        <v>4254</v>
      </c>
      <c r="P51" s="17">
        <v>0</v>
      </c>
      <c r="Q51" s="17">
        <v>25</v>
      </c>
      <c r="R51" s="28">
        <v>0</v>
      </c>
      <c r="S51" s="17">
        <f t="shared" si="14"/>
        <v>12750</v>
      </c>
      <c r="T51" s="17">
        <f t="shared" si="15"/>
        <v>7057.65</v>
      </c>
      <c r="U51" s="28">
        <f t="shared" si="17"/>
        <v>9204</v>
      </c>
      <c r="V51" s="17">
        <f t="shared" si="16"/>
        <v>52942.35</v>
      </c>
      <c r="X51" s="5"/>
    </row>
    <row r="52" spans="1:24" s="7" customFormat="1" ht="56.25" customHeight="1" x14ac:dyDescent="0.2">
      <c r="A52" s="36">
        <v>40</v>
      </c>
      <c r="B52" s="29" t="s">
        <v>116</v>
      </c>
      <c r="C52" s="28" t="s">
        <v>29</v>
      </c>
      <c r="D52" s="28" t="s">
        <v>112</v>
      </c>
      <c r="E52" s="28" t="s">
        <v>117</v>
      </c>
      <c r="F52" s="28" t="s">
        <v>20</v>
      </c>
      <c r="G52" s="30">
        <v>45668</v>
      </c>
      <c r="H52" s="30">
        <v>46027</v>
      </c>
      <c r="I52" s="28">
        <v>75000</v>
      </c>
      <c r="J52" s="28">
        <v>6309.35</v>
      </c>
      <c r="K52" s="28">
        <f t="shared" si="9"/>
        <v>2152.5</v>
      </c>
      <c r="L52" s="28">
        <f t="shared" si="10"/>
        <v>5325</v>
      </c>
      <c r="M52" s="28">
        <f t="shared" si="11"/>
        <v>862.5</v>
      </c>
      <c r="N52" s="28">
        <f t="shared" si="12"/>
        <v>2280</v>
      </c>
      <c r="O52" s="28">
        <f t="shared" si="13"/>
        <v>5317.5</v>
      </c>
      <c r="P52" s="17">
        <v>0</v>
      </c>
      <c r="Q52" s="17">
        <v>25</v>
      </c>
      <c r="R52" s="28">
        <v>0</v>
      </c>
      <c r="S52" s="17">
        <f t="shared" si="14"/>
        <v>15937.5</v>
      </c>
      <c r="T52" s="17">
        <f t="shared" si="15"/>
        <v>10766.85</v>
      </c>
      <c r="U52" s="28">
        <f t="shared" si="17"/>
        <v>11505</v>
      </c>
      <c r="V52" s="17">
        <f t="shared" si="16"/>
        <v>64233.15</v>
      </c>
      <c r="X52" s="5"/>
    </row>
    <row r="53" spans="1:24" s="7" customFormat="1" ht="56.25" customHeight="1" x14ac:dyDescent="0.2">
      <c r="A53" s="36">
        <v>41</v>
      </c>
      <c r="B53" s="29" t="s">
        <v>118</v>
      </c>
      <c r="C53" s="28" t="s">
        <v>28</v>
      </c>
      <c r="D53" s="28" t="s">
        <v>46</v>
      </c>
      <c r="E53" s="28" t="s">
        <v>57</v>
      </c>
      <c r="F53" s="28" t="s">
        <v>20</v>
      </c>
      <c r="G53" s="30">
        <v>45668</v>
      </c>
      <c r="H53" s="30">
        <v>46027</v>
      </c>
      <c r="I53" s="28">
        <v>60000</v>
      </c>
      <c r="J53" s="28">
        <v>3486.65</v>
      </c>
      <c r="K53" s="28">
        <f t="shared" si="9"/>
        <v>1722</v>
      </c>
      <c r="L53" s="28">
        <f t="shared" si="10"/>
        <v>4260</v>
      </c>
      <c r="M53" s="28">
        <f t="shared" si="11"/>
        <v>690</v>
      </c>
      <c r="N53" s="28">
        <f t="shared" si="12"/>
        <v>1824</v>
      </c>
      <c r="O53" s="28">
        <f t="shared" si="13"/>
        <v>4254</v>
      </c>
      <c r="P53" s="17">
        <v>0</v>
      </c>
      <c r="Q53" s="17">
        <v>25</v>
      </c>
      <c r="R53" s="28">
        <v>0</v>
      </c>
      <c r="S53" s="17">
        <f t="shared" si="14"/>
        <v>12750</v>
      </c>
      <c r="T53" s="17">
        <f t="shared" si="15"/>
        <v>7057.65</v>
      </c>
      <c r="U53" s="28">
        <f t="shared" si="17"/>
        <v>9204</v>
      </c>
      <c r="V53" s="17">
        <f t="shared" si="16"/>
        <v>52942.35</v>
      </c>
      <c r="X53" s="5"/>
    </row>
    <row r="54" spans="1:24" s="7" customFormat="1" ht="56.25" customHeight="1" x14ac:dyDescent="0.2">
      <c r="A54" s="36">
        <v>42</v>
      </c>
      <c r="B54" s="29" t="s">
        <v>119</v>
      </c>
      <c r="C54" s="28" t="s">
        <v>28</v>
      </c>
      <c r="D54" s="28" t="s">
        <v>47</v>
      </c>
      <c r="E54" s="28" t="s">
        <v>56</v>
      </c>
      <c r="F54" s="28" t="s">
        <v>20</v>
      </c>
      <c r="G54" s="30">
        <v>45668</v>
      </c>
      <c r="H54" s="30">
        <v>46027</v>
      </c>
      <c r="I54" s="28">
        <v>60000</v>
      </c>
      <c r="J54" s="28">
        <v>3486.65</v>
      </c>
      <c r="K54" s="28">
        <f t="shared" si="9"/>
        <v>1722</v>
      </c>
      <c r="L54" s="28">
        <f t="shared" si="10"/>
        <v>4260</v>
      </c>
      <c r="M54" s="28">
        <f t="shared" si="11"/>
        <v>690</v>
      </c>
      <c r="N54" s="28">
        <f t="shared" si="12"/>
        <v>1824</v>
      </c>
      <c r="O54" s="28">
        <f t="shared" si="13"/>
        <v>4254</v>
      </c>
      <c r="P54" s="17">
        <v>0</v>
      </c>
      <c r="Q54" s="17">
        <v>25</v>
      </c>
      <c r="R54" s="28">
        <v>0</v>
      </c>
      <c r="S54" s="17">
        <f t="shared" si="14"/>
        <v>12750</v>
      </c>
      <c r="T54" s="17">
        <f t="shared" si="15"/>
        <v>7057.65</v>
      </c>
      <c r="U54" s="28">
        <f t="shared" si="17"/>
        <v>9204</v>
      </c>
      <c r="V54" s="17">
        <f t="shared" si="16"/>
        <v>52942.35</v>
      </c>
      <c r="X54" s="5"/>
    </row>
    <row r="55" spans="1:24" s="7" customFormat="1" ht="53.25" customHeight="1" x14ac:dyDescent="0.2">
      <c r="A55" s="36">
        <v>43</v>
      </c>
      <c r="B55" s="29" t="s">
        <v>120</v>
      </c>
      <c r="C55" s="28" t="s">
        <v>29</v>
      </c>
      <c r="D55" s="28" t="s">
        <v>48</v>
      </c>
      <c r="E55" s="28" t="s">
        <v>61</v>
      </c>
      <c r="F55" s="28" t="s">
        <v>20</v>
      </c>
      <c r="G55" s="30">
        <v>45668</v>
      </c>
      <c r="H55" s="30">
        <v>46027</v>
      </c>
      <c r="I55" s="28">
        <v>60000</v>
      </c>
      <c r="J55" s="28">
        <v>3486.65</v>
      </c>
      <c r="K55" s="28">
        <f t="shared" si="9"/>
        <v>1722</v>
      </c>
      <c r="L55" s="28">
        <f t="shared" si="10"/>
        <v>4260</v>
      </c>
      <c r="M55" s="28">
        <f t="shared" si="11"/>
        <v>690</v>
      </c>
      <c r="N55" s="28">
        <f t="shared" si="12"/>
        <v>1824</v>
      </c>
      <c r="O55" s="28">
        <f t="shared" si="13"/>
        <v>4254</v>
      </c>
      <c r="P55" s="17">
        <v>0</v>
      </c>
      <c r="Q55" s="17">
        <v>25</v>
      </c>
      <c r="R55" s="28">
        <v>0</v>
      </c>
      <c r="S55" s="17">
        <f t="shared" si="14"/>
        <v>12750</v>
      </c>
      <c r="T55" s="17">
        <f t="shared" si="15"/>
        <v>7057.65</v>
      </c>
      <c r="U55" s="28">
        <f t="shared" si="17"/>
        <v>9204</v>
      </c>
      <c r="V55" s="17">
        <f t="shared" si="16"/>
        <v>52942.35</v>
      </c>
      <c r="X55" s="5"/>
    </row>
    <row r="56" spans="1:24" s="7" customFormat="1" ht="56.25" customHeight="1" x14ac:dyDescent="0.2">
      <c r="A56" s="36">
        <v>44</v>
      </c>
      <c r="B56" s="29" t="s">
        <v>121</v>
      </c>
      <c r="C56" s="28" t="s">
        <v>29</v>
      </c>
      <c r="D56" s="28" t="s">
        <v>99</v>
      </c>
      <c r="E56" s="28" t="s">
        <v>53</v>
      </c>
      <c r="F56" s="28" t="s">
        <v>20</v>
      </c>
      <c r="G56" s="30">
        <v>45668</v>
      </c>
      <c r="H56" s="30">
        <v>46027</v>
      </c>
      <c r="I56" s="28">
        <v>75000</v>
      </c>
      <c r="J56" s="28">
        <v>6309.35</v>
      </c>
      <c r="K56" s="28">
        <f t="shared" si="9"/>
        <v>2152.5</v>
      </c>
      <c r="L56" s="28">
        <f t="shared" si="10"/>
        <v>5325</v>
      </c>
      <c r="M56" s="28">
        <f t="shared" si="11"/>
        <v>862.5</v>
      </c>
      <c r="N56" s="28">
        <f t="shared" si="12"/>
        <v>2280</v>
      </c>
      <c r="O56" s="28">
        <f t="shared" si="13"/>
        <v>5317.5</v>
      </c>
      <c r="P56" s="17">
        <v>0</v>
      </c>
      <c r="Q56" s="17">
        <v>25</v>
      </c>
      <c r="R56" s="28">
        <v>0</v>
      </c>
      <c r="S56" s="17">
        <f t="shared" si="14"/>
        <v>15937.5</v>
      </c>
      <c r="T56" s="17">
        <f t="shared" si="15"/>
        <v>10766.85</v>
      </c>
      <c r="U56" s="28">
        <f t="shared" si="17"/>
        <v>11505</v>
      </c>
      <c r="V56" s="17">
        <f t="shared" si="16"/>
        <v>64233.15</v>
      </c>
      <c r="X56" s="5"/>
    </row>
    <row r="57" spans="1:24" s="12" customFormat="1" ht="42" x14ac:dyDescent="0.2">
      <c r="A57" s="36">
        <v>45</v>
      </c>
      <c r="B57" s="29" t="s">
        <v>122</v>
      </c>
      <c r="C57" s="28" t="s">
        <v>28</v>
      </c>
      <c r="D57" s="28" t="s">
        <v>123</v>
      </c>
      <c r="E57" s="28" t="s">
        <v>124</v>
      </c>
      <c r="F57" s="28" t="s">
        <v>20</v>
      </c>
      <c r="G57" s="30">
        <v>45668</v>
      </c>
      <c r="H57" s="30">
        <v>46027</v>
      </c>
      <c r="I57" s="28">
        <v>50000</v>
      </c>
      <c r="J57" s="28">
        <v>1854</v>
      </c>
      <c r="K57" s="28">
        <f t="shared" si="9"/>
        <v>1435</v>
      </c>
      <c r="L57" s="28">
        <f t="shared" si="10"/>
        <v>3550</v>
      </c>
      <c r="M57" s="28">
        <f t="shared" si="11"/>
        <v>574.99999999999989</v>
      </c>
      <c r="N57" s="28">
        <f t="shared" si="12"/>
        <v>1520</v>
      </c>
      <c r="O57" s="28">
        <f t="shared" si="13"/>
        <v>3545.0000000000005</v>
      </c>
      <c r="P57" s="17">
        <v>0</v>
      </c>
      <c r="Q57" s="17">
        <v>25</v>
      </c>
      <c r="R57" s="28">
        <v>0</v>
      </c>
      <c r="S57" s="17">
        <f t="shared" si="14"/>
        <v>10625</v>
      </c>
      <c r="T57" s="17">
        <f t="shared" si="15"/>
        <v>4834</v>
      </c>
      <c r="U57" s="16">
        <f>+L57+M57+O57</f>
        <v>7670</v>
      </c>
      <c r="V57" s="17">
        <f t="shared" si="16"/>
        <v>45166</v>
      </c>
      <c r="X57" s="5"/>
    </row>
    <row r="58" spans="1:24" s="7" customFormat="1" ht="53.25" customHeight="1" x14ac:dyDescent="0.2">
      <c r="A58" s="36">
        <v>46</v>
      </c>
      <c r="B58" s="29" t="s">
        <v>125</v>
      </c>
      <c r="C58" s="28" t="s">
        <v>29</v>
      </c>
      <c r="D58" s="28" t="s">
        <v>47</v>
      </c>
      <c r="E58" s="28" t="s">
        <v>59</v>
      </c>
      <c r="F58" s="28" t="s">
        <v>20</v>
      </c>
      <c r="G58" s="30">
        <v>45668</v>
      </c>
      <c r="H58" s="30">
        <v>46027</v>
      </c>
      <c r="I58" s="28">
        <v>60000</v>
      </c>
      <c r="J58" s="28">
        <v>3486.65</v>
      </c>
      <c r="K58" s="28">
        <f t="shared" si="9"/>
        <v>1722</v>
      </c>
      <c r="L58" s="28">
        <f t="shared" si="10"/>
        <v>4260</v>
      </c>
      <c r="M58" s="28">
        <f t="shared" si="11"/>
        <v>690</v>
      </c>
      <c r="N58" s="28">
        <f t="shared" si="12"/>
        <v>1824</v>
      </c>
      <c r="O58" s="28">
        <f t="shared" si="13"/>
        <v>4254</v>
      </c>
      <c r="P58" s="17">
        <v>0</v>
      </c>
      <c r="Q58" s="17">
        <v>25</v>
      </c>
      <c r="R58" s="28">
        <v>2126.1</v>
      </c>
      <c r="S58" s="17">
        <f t="shared" si="14"/>
        <v>12750</v>
      </c>
      <c r="T58" s="17">
        <f t="shared" si="15"/>
        <v>9183.75</v>
      </c>
      <c r="U58" s="28">
        <f>L58+M58+O58</f>
        <v>9204</v>
      </c>
      <c r="V58" s="17">
        <f t="shared" si="16"/>
        <v>50816.25</v>
      </c>
      <c r="X58" s="5"/>
    </row>
    <row r="59" spans="1:24" s="12" customFormat="1" ht="42" x14ac:dyDescent="0.2">
      <c r="A59" s="36">
        <v>47</v>
      </c>
      <c r="B59" s="29" t="s">
        <v>126</v>
      </c>
      <c r="C59" s="28" t="s">
        <v>28</v>
      </c>
      <c r="D59" s="28" t="s">
        <v>73</v>
      </c>
      <c r="E59" s="28" t="s">
        <v>127</v>
      </c>
      <c r="F59" s="28" t="s">
        <v>20</v>
      </c>
      <c r="G59" s="30">
        <v>45668</v>
      </c>
      <c r="H59" s="30">
        <v>46027</v>
      </c>
      <c r="I59" s="28">
        <v>70000</v>
      </c>
      <c r="J59" s="28">
        <v>5368.45</v>
      </c>
      <c r="K59" s="28">
        <f t="shared" si="9"/>
        <v>2009</v>
      </c>
      <c r="L59" s="28">
        <f t="shared" si="10"/>
        <v>4970</v>
      </c>
      <c r="M59" s="28">
        <f t="shared" si="11"/>
        <v>805</v>
      </c>
      <c r="N59" s="28">
        <f t="shared" si="12"/>
        <v>2128</v>
      </c>
      <c r="O59" s="28">
        <f t="shared" si="13"/>
        <v>4963</v>
      </c>
      <c r="P59" s="17">
        <v>0</v>
      </c>
      <c r="Q59" s="17">
        <v>25</v>
      </c>
      <c r="R59" s="28">
        <v>0</v>
      </c>
      <c r="S59" s="17">
        <f t="shared" si="14"/>
        <v>14875</v>
      </c>
      <c r="T59" s="17">
        <f t="shared" si="15"/>
        <v>9530.4500000000007</v>
      </c>
      <c r="U59" s="16">
        <f>+L59+M59+O59</f>
        <v>10738</v>
      </c>
      <c r="V59" s="17">
        <f t="shared" si="16"/>
        <v>60469.55</v>
      </c>
      <c r="X59" s="5"/>
    </row>
    <row r="60" spans="1:24" s="7" customFormat="1" ht="56.25" customHeight="1" x14ac:dyDescent="0.2">
      <c r="A60" s="36">
        <v>48</v>
      </c>
      <c r="B60" s="29" t="s">
        <v>128</v>
      </c>
      <c r="C60" s="28" t="s">
        <v>28</v>
      </c>
      <c r="D60" s="28" t="s">
        <v>129</v>
      </c>
      <c r="E60" s="28" t="s">
        <v>53</v>
      </c>
      <c r="F60" s="28" t="s">
        <v>20</v>
      </c>
      <c r="G60" s="30">
        <v>45668</v>
      </c>
      <c r="H60" s="30">
        <v>46027</v>
      </c>
      <c r="I60" s="28">
        <v>75000</v>
      </c>
      <c r="J60" s="28">
        <v>6309.35</v>
      </c>
      <c r="K60" s="28">
        <f t="shared" si="9"/>
        <v>2152.5</v>
      </c>
      <c r="L60" s="28">
        <f t="shared" si="10"/>
        <v>5325</v>
      </c>
      <c r="M60" s="28">
        <f t="shared" si="11"/>
        <v>862.5</v>
      </c>
      <c r="N60" s="28">
        <f t="shared" si="12"/>
        <v>2280</v>
      </c>
      <c r="O60" s="28">
        <f t="shared" si="13"/>
        <v>5317.5</v>
      </c>
      <c r="P60" s="17">
        <v>0</v>
      </c>
      <c r="Q60" s="17">
        <v>25</v>
      </c>
      <c r="R60" s="28">
        <v>0</v>
      </c>
      <c r="S60" s="17">
        <f t="shared" si="14"/>
        <v>15937.5</v>
      </c>
      <c r="T60" s="17">
        <f t="shared" si="15"/>
        <v>10766.85</v>
      </c>
      <c r="U60" s="28">
        <f>L60+M60+O60</f>
        <v>11505</v>
      </c>
      <c r="V60" s="17">
        <f t="shared" si="16"/>
        <v>64233.15</v>
      </c>
      <c r="X60" s="5"/>
    </row>
    <row r="61" spans="1:24" s="12" customFormat="1" ht="63" x14ac:dyDescent="0.2">
      <c r="A61" s="36">
        <v>49</v>
      </c>
      <c r="B61" s="29" t="s">
        <v>130</v>
      </c>
      <c r="C61" s="28" t="s">
        <v>29</v>
      </c>
      <c r="D61" s="28" t="s">
        <v>79</v>
      </c>
      <c r="E61" s="28" t="s">
        <v>131</v>
      </c>
      <c r="F61" s="28" t="s">
        <v>20</v>
      </c>
      <c r="G61" s="30">
        <v>45668</v>
      </c>
      <c r="H61" s="30">
        <v>46027</v>
      </c>
      <c r="I61" s="28">
        <v>55000</v>
      </c>
      <c r="J61" s="28">
        <v>2559.6799999999998</v>
      </c>
      <c r="K61" s="28">
        <f t="shared" si="9"/>
        <v>1578.5</v>
      </c>
      <c r="L61" s="28">
        <f t="shared" si="10"/>
        <v>3905</v>
      </c>
      <c r="M61" s="28">
        <f t="shared" si="11"/>
        <v>632.49999999999989</v>
      </c>
      <c r="N61" s="28">
        <f t="shared" si="12"/>
        <v>1672</v>
      </c>
      <c r="O61" s="28">
        <f t="shared" si="13"/>
        <v>3899.5000000000005</v>
      </c>
      <c r="P61" s="17">
        <v>0</v>
      </c>
      <c r="Q61" s="17">
        <v>25</v>
      </c>
      <c r="R61" s="28">
        <v>0</v>
      </c>
      <c r="S61" s="17">
        <f t="shared" si="14"/>
        <v>11687.5</v>
      </c>
      <c r="T61" s="17">
        <f t="shared" si="15"/>
        <v>5835.18</v>
      </c>
      <c r="U61" s="16">
        <f>+L61+M61+O61</f>
        <v>8437</v>
      </c>
      <c r="V61" s="17">
        <f t="shared" si="16"/>
        <v>49164.82</v>
      </c>
      <c r="X61" s="5"/>
    </row>
    <row r="62" spans="1:24" s="7" customFormat="1" ht="53.25" customHeight="1" x14ac:dyDescent="0.2">
      <c r="A62" s="36">
        <v>50</v>
      </c>
      <c r="B62" s="29" t="s">
        <v>133</v>
      </c>
      <c r="C62" s="28" t="s">
        <v>29</v>
      </c>
      <c r="D62" s="28" t="s">
        <v>52</v>
      </c>
      <c r="E62" s="28" t="s">
        <v>132</v>
      </c>
      <c r="F62" s="28" t="s">
        <v>20</v>
      </c>
      <c r="G62" s="30">
        <v>45668</v>
      </c>
      <c r="H62" s="30">
        <v>46027</v>
      </c>
      <c r="I62" s="28">
        <v>60000</v>
      </c>
      <c r="J62" s="28">
        <v>3102.69</v>
      </c>
      <c r="K62" s="28">
        <f t="shared" si="9"/>
        <v>1722</v>
      </c>
      <c r="L62" s="28">
        <f t="shared" si="10"/>
        <v>4260</v>
      </c>
      <c r="M62" s="28">
        <f t="shared" si="11"/>
        <v>690</v>
      </c>
      <c r="N62" s="28">
        <f t="shared" si="12"/>
        <v>1824</v>
      </c>
      <c r="O62" s="28">
        <f t="shared" si="13"/>
        <v>4254</v>
      </c>
      <c r="P62" s="17">
        <v>1919.78</v>
      </c>
      <c r="Q62" s="17">
        <v>25</v>
      </c>
      <c r="R62" s="28">
        <v>0</v>
      </c>
      <c r="S62" s="17">
        <f t="shared" si="14"/>
        <v>14669.78</v>
      </c>
      <c r="T62" s="17">
        <f t="shared" si="15"/>
        <v>8593.4700000000012</v>
      </c>
      <c r="U62" s="28">
        <f>L62+M62+O62</f>
        <v>9204</v>
      </c>
      <c r="V62" s="17">
        <f t="shared" si="16"/>
        <v>51406.53</v>
      </c>
      <c r="X62" s="5"/>
    </row>
    <row r="63" spans="1:24" s="7" customFormat="1" ht="56.25" customHeight="1" x14ac:dyDescent="0.2">
      <c r="A63" s="36">
        <v>51</v>
      </c>
      <c r="B63" s="29" t="s">
        <v>134</v>
      </c>
      <c r="C63" s="28" t="s">
        <v>28</v>
      </c>
      <c r="D63" s="28" t="s">
        <v>52</v>
      </c>
      <c r="E63" s="28" t="s">
        <v>132</v>
      </c>
      <c r="F63" s="28" t="s">
        <v>20</v>
      </c>
      <c r="G63" s="30">
        <v>45668</v>
      </c>
      <c r="H63" s="30">
        <v>46027</v>
      </c>
      <c r="I63" s="28">
        <v>75000</v>
      </c>
      <c r="J63" s="28">
        <v>6309.35</v>
      </c>
      <c r="K63" s="28">
        <f t="shared" si="9"/>
        <v>2152.5</v>
      </c>
      <c r="L63" s="28">
        <f t="shared" si="10"/>
        <v>5325</v>
      </c>
      <c r="M63" s="28">
        <f t="shared" si="11"/>
        <v>862.5</v>
      </c>
      <c r="N63" s="28">
        <f t="shared" si="12"/>
        <v>2280</v>
      </c>
      <c r="O63" s="28">
        <f t="shared" si="13"/>
        <v>5317.5</v>
      </c>
      <c r="P63" s="17">
        <v>0</v>
      </c>
      <c r="Q63" s="17">
        <v>25</v>
      </c>
      <c r="R63" s="28">
        <v>0</v>
      </c>
      <c r="S63" s="17">
        <f t="shared" si="14"/>
        <v>15937.5</v>
      </c>
      <c r="T63" s="17">
        <f t="shared" si="15"/>
        <v>10766.85</v>
      </c>
      <c r="U63" s="28">
        <f>L63+M63+O63</f>
        <v>11505</v>
      </c>
      <c r="V63" s="17">
        <f t="shared" si="16"/>
        <v>64233.15</v>
      </c>
      <c r="X63" s="5"/>
    </row>
    <row r="64" spans="1:24" s="12" customFormat="1" ht="42" x14ac:dyDescent="0.2">
      <c r="A64" s="36">
        <v>52</v>
      </c>
      <c r="B64" s="29" t="s">
        <v>135</v>
      </c>
      <c r="C64" s="28" t="s">
        <v>28</v>
      </c>
      <c r="D64" s="28" t="s">
        <v>73</v>
      </c>
      <c r="E64" s="28" t="s">
        <v>53</v>
      </c>
      <c r="F64" s="28" t="s">
        <v>20</v>
      </c>
      <c r="G64" s="30">
        <v>45668</v>
      </c>
      <c r="H64" s="30">
        <v>46027</v>
      </c>
      <c r="I64" s="28">
        <v>50000</v>
      </c>
      <c r="J64" s="28">
        <v>1854</v>
      </c>
      <c r="K64" s="28">
        <f t="shared" si="9"/>
        <v>1435</v>
      </c>
      <c r="L64" s="28">
        <f t="shared" si="10"/>
        <v>3550</v>
      </c>
      <c r="M64" s="28">
        <f t="shared" si="11"/>
        <v>574.99999999999989</v>
      </c>
      <c r="N64" s="28">
        <f t="shared" si="12"/>
        <v>1520</v>
      </c>
      <c r="O64" s="28">
        <f t="shared" si="13"/>
        <v>3545.0000000000005</v>
      </c>
      <c r="P64" s="17">
        <v>0</v>
      </c>
      <c r="Q64" s="17">
        <v>25</v>
      </c>
      <c r="R64" s="28">
        <v>0</v>
      </c>
      <c r="S64" s="17">
        <f t="shared" si="14"/>
        <v>10625</v>
      </c>
      <c r="T64" s="17">
        <f t="shared" si="15"/>
        <v>4834</v>
      </c>
      <c r="U64" s="16">
        <f>+L64+M64+O64</f>
        <v>7670</v>
      </c>
      <c r="V64" s="17">
        <f t="shared" si="16"/>
        <v>45166</v>
      </c>
      <c r="X64" s="5"/>
    </row>
    <row r="65" spans="1:24" s="10" customFormat="1" ht="42" x14ac:dyDescent="0.2">
      <c r="A65" s="36">
        <v>53</v>
      </c>
      <c r="B65" s="29" t="s">
        <v>136</v>
      </c>
      <c r="C65" s="28" t="s">
        <v>28</v>
      </c>
      <c r="D65" s="28" t="s">
        <v>47</v>
      </c>
      <c r="E65" s="28" t="s">
        <v>56</v>
      </c>
      <c r="F65" s="28" t="s">
        <v>20</v>
      </c>
      <c r="G65" s="30">
        <v>45668</v>
      </c>
      <c r="H65" s="30">
        <v>46027</v>
      </c>
      <c r="I65" s="28">
        <v>40000</v>
      </c>
      <c r="J65" s="28">
        <v>442.65</v>
      </c>
      <c r="K65" s="28">
        <f t="shared" si="9"/>
        <v>1148</v>
      </c>
      <c r="L65" s="28">
        <f t="shared" si="10"/>
        <v>2840</v>
      </c>
      <c r="M65" s="28">
        <f t="shared" si="11"/>
        <v>460</v>
      </c>
      <c r="N65" s="28">
        <f t="shared" si="12"/>
        <v>1216</v>
      </c>
      <c r="O65" s="28">
        <f t="shared" si="13"/>
        <v>2836</v>
      </c>
      <c r="P65" s="17">
        <v>0</v>
      </c>
      <c r="Q65" s="17">
        <v>25</v>
      </c>
      <c r="R65" s="28">
        <v>0</v>
      </c>
      <c r="S65" s="17">
        <f t="shared" si="14"/>
        <v>8500</v>
      </c>
      <c r="T65" s="17">
        <f t="shared" si="15"/>
        <v>2831.65</v>
      </c>
      <c r="U65" s="17">
        <f>+L65+M65+O65</f>
        <v>6136</v>
      </c>
      <c r="V65" s="17">
        <f t="shared" si="16"/>
        <v>37168.35</v>
      </c>
      <c r="X65" s="5"/>
    </row>
    <row r="66" spans="1:24" s="7" customFormat="1" ht="63" x14ac:dyDescent="0.2">
      <c r="A66" s="36">
        <v>54</v>
      </c>
      <c r="B66" s="29" t="s">
        <v>137</v>
      </c>
      <c r="C66" s="28" t="s">
        <v>29</v>
      </c>
      <c r="D66" s="28" t="s">
        <v>79</v>
      </c>
      <c r="E66" s="28" t="s">
        <v>131</v>
      </c>
      <c r="F66" s="28" t="s">
        <v>20</v>
      </c>
      <c r="G66" s="30">
        <v>45668</v>
      </c>
      <c r="H66" s="30">
        <v>46027</v>
      </c>
      <c r="I66" s="28">
        <v>75000</v>
      </c>
      <c r="J66" s="28">
        <v>6309.35</v>
      </c>
      <c r="K66" s="28">
        <f t="shared" si="9"/>
        <v>2152.5</v>
      </c>
      <c r="L66" s="28">
        <f t="shared" si="10"/>
        <v>5325</v>
      </c>
      <c r="M66" s="28">
        <f t="shared" si="11"/>
        <v>862.5</v>
      </c>
      <c r="N66" s="28">
        <f t="shared" si="12"/>
        <v>2280</v>
      </c>
      <c r="O66" s="28">
        <f t="shared" si="13"/>
        <v>5317.5</v>
      </c>
      <c r="P66" s="17">
        <v>0</v>
      </c>
      <c r="Q66" s="17">
        <v>25</v>
      </c>
      <c r="R66" s="28">
        <v>0</v>
      </c>
      <c r="S66" s="17">
        <f t="shared" si="14"/>
        <v>15937.5</v>
      </c>
      <c r="T66" s="17">
        <f t="shared" si="15"/>
        <v>10766.85</v>
      </c>
      <c r="U66" s="28">
        <f>L66+M66+O66</f>
        <v>11505</v>
      </c>
      <c r="V66" s="17">
        <f t="shared" si="16"/>
        <v>64233.15</v>
      </c>
      <c r="X66" s="5"/>
    </row>
    <row r="67" spans="1:24" s="12" customFormat="1" ht="42" x14ac:dyDescent="0.2">
      <c r="A67" s="36">
        <v>55</v>
      </c>
      <c r="B67" s="29" t="s">
        <v>141</v>
      </c>
      <c r="C67" s="28" t="s">
        <v>29</v>
      </c>
      <c r="D67" s="28" t="s">
        <v>73</v>
      </c>
      <c r="E67" s="28" t="s">
        <v>143</v>
      </c>
      <c r="F67" s="28" t="s">
        <v>20</v>
      </c>
      <c r="G67" s="30">
        <v>45668</v>
      </c>
      <c r="H67" s="30">
        <v>46027</v>
      </c>
      <c r="I67" s="28">
        <v>50000</v>
      </c>
      <c r="J67" s="28">
        <v>1854</v>
      </c>
      <c r="K67" s="28">
        <f t="shared" ref="K67:K69" si="18">I67*2.87/100</f>
        <v>1435</v>
      </c>
      <c r="L67" s="28">
        <f t="shared" ref="L67:L69" si="19">I67*7.1/100</f>
        <v>3550</v>
      </c>
      <c r="M67" s="28">
        <f t="shared" ref="M67:M69" si="20">I67*1.15/100</f>
        <v>574.99999999999989</v>
      </c>
      <c r="N67" s="28">
        <f t="shared" ref="N67:N69" si="21">I67*3.04/100</f>
        <v>1520</v>
      </c>
      <c r="O67" s="28">
        <f t="shared" ref="O67:O69" si="22">+I67*7.09%</f>
        <v>3545.0000000000005</v>
      </c>
      <c r="P67" s="17">
        <v>0</v>
      </c>
      <c r="Q67" s="17">
        <v>25</v>
      </c>
      <c r="R67" s="28">
        <v>1000</v>
      </c>
      <c r="S67" s="17">
        <f t="shared" ref="S67:S69" si="23">K67+L67+M67+N67+O67+P67</f>
        <v>10625</v>
      </c>
      <c r="T67" s="17">
        <f t="shared" ref="T67:T69" si="24">J67+K67+N67+P67+Q67+R67</f>
        <v>5834</v>
      </c>
      <c r="U67" s="16">
        <f t="shared" ref="U67:U68" si="25">+L67+M67+O67</f>
        <v>7670</v>
      </c>
      <c r="V67" s="17">
        <f t="shared" ref="V67:V69" si="26">I67-T67</f>
        <v>44166</v>
      </c>
      <c r="X67" s="5"/>
    </row>
    <row r="68" spans="1:24" s="12" customFormat="1" ht="42" x14ac:dyDescent="0.2">
      <c r="A68" s="36">
        <v>56</v>
      </c>
      <c r="B68" s="29" t="s">
        <v>142</v>
      </c>
      <c r="C68" s="28" t="s">
        <v>28</v>
      </c>
      <c r="D68" s="28" t="s">
        <v>46</v>
      </c>
      <c r="E68" s="28" t="s">
        <v>144</v>
      </c>
      <c r="F68" s="28" t="s">
        <v>20</v>
      </c>
      <c r="G68" s="30">
        <v>45668</v>
      </c>
      <c r="H68" s="30">
        <v>46027</v>
      </c>
      <c r="I68" s="28">
        <v>45000</v>
      </c>
      <c r="J68" s="28">
        <v>1148.33</v>
      </c>
      <c r="K68" s="28">
        <f t="shared" si="18"/>
        <v>1291.5</v>
      </c>
      <c r="L68" s="28">
        <f t="shared" si="19"/>
        <v>3195</v>
      </c>
      <c r="M68" s="28">
        <f t="shared" si="20"/>
        <v>517.49999999999989</v>
      </c>
      <c r="N68" s="28">
        <f t="shared" si="21"/>
        <v>1368</v>
      </c>
      <c r="O68" s="28">
        <f t="shared" si="22"/>
        <v>3190.5</v>
      </c>
      <c r="P68" s="17">
        <v>0</v>
      </c>
      <c r="Q68" s="17">
        <v>25</v>
      </c>
      <c r="R68" s="28">
        <v>1000</v>
      </c>
      <c r="S68" s="17">
        <f t="shared" si="23"/>
        <v>9562.5</v>
      </c>
      <c r="T68" s="17">
        <f t="shared" si="24"/>
        <v>4832.83</v>
      </c>
      <c r="U68" s="16">
        <f t="shared" si="25"/>
        <v>6903</v>
      </c>
      <c r="V68" s="17">
        <f t="shared" si="26"/>
        <v>40167.17</v>
      </c>
      <c r="X68" s="5"/>
    </row>
    <row r="69" spans="1:24" s="10" customFormat="1" ht="63" x14ac:dyDescent="0.2">
      <c r="A69" s="36">
        <v>57</v>
      </c>
      <c r="B69" s="29" t="s">
        <v>145</v>
      </c>
      <c r="C69" s="28" t="s">
        <v>28</v>
      </c>
      <c r="D69" s="28" t="s">
        <v>43</v>
      </c>
      <c r="E69" s="28" t="s">
        <v>147</v>
      </c>
      <c r="F69" s="28" t="s">
        <v>20</v>
      </c>
      <c r="G69" s="30">
        <v>45668</v>
      </c>
      <c r="H69" s="30">
        <v>46027</v>
      </c>
      <c r="I69" s="28">
        <v>55000</v>
      </c>
      <c r="J69" s="28">
        <v>2559.6799999999998</v>
      </c>
      <c r="K69" s="28">
        <f t="shared" si="18"/>
        <v>1578.5</v>
      </c>
      <c r="L69" s="28">
        <f t="shared" si="19"/>
        <v>3905</v>
      </c>
      <c r="M69" s="28">
        <f t="shared" si="20"/>
        <v>632.49999999999989</v>
      </c>
      <c r="N69" s="28">
        <f t="shared" si="21"/>
        <v>1672</v>
      </c>
      <c r="O69" s="28">
        <f t="shared" si="22"/>
        <v>3899.5000000000005</v>
      </c>
      <c r="P69" s="17">
        <v>0</v>
      </c>
      <c r="Q69" s="17">
        <v>25</v>
      </c>
      <c r="R69" s="28">
        <v>0</v>
      </c>
      <c r="S69" s="17">
        <f t="shared" si="23"/>
        <v>11687.5</v>
      </c>
      <c r="T69" s="17">
        <f t="shared" si="24"/>
        <v>5835.18</v>
      </c>
      <c r="U69" s="28">
        <f t="shared" ref="U69" si="27">L69+M69+O69</f>
        <v>8437</v>
      </c>
      <c r="V69" s="17">
        <f t="shared" si="26"/>
        <v>49164.82</v>
      </c>
      <c r="X69" s="5"/>
    </row>
    <row r="70" spans="1:24" s="10" customFormat="1" ht="42" x14ac:dyDescent="0.2">
      <c r="A70" s="36">
        <v>58</v>
      </c>
      <c r="B70" s="29" t="s">
        <v>146</v>
      </c>
      <c r="C70" s="28" t="s">
        <v>29</v>
      </c>
      <c r="D70" s="28" t="s">
        <v>123</v>
      </c>
      <c r="E70" s="28" t="s">
        <v>148</v>
      </c>
      <c r="F70" s="28" t="s">
        <v>20</v>
      </c>
      <c r="G70" s="30">
        <v>45668</v>
      </c>
      <c r="H70" s="30">
        <v>46027</v>
      </c>
      <c r="I70" s="28">
        <v>55000</v>
      </c>
      <c r="J70" s="28">
        <v>2559.6799999999998</v>
      </c>
      <c r="K70" s="28">
        <f t="shared" ref="K70" si="28">I70*2.87/100</f>
        <v>1578.5</v>
      </c>
      <c r="L70" s="28">
        <f t="shared" ref="L70" si="29">I70*7.1/100</f>
        <v>3905</v>
      </c>
      <c r="M70" s="28">
        <f t="shared" ref="M70" si="30">I70*1.15/100</f>
        <v>632.49999999999989</v>
      </c>
      <c r="N70" s="28">
        <f t="shared" ref="N70" si="31">I70*3.04/100</f>
        <v>1672</v>
      </c>
      <c r="O70" s="28">
        <f t="shared" ref="O70" si="32">+I70*7.09%</f>
        <v>3899.5000000000005</v>
      </c>
      <c r="P70" s="17">
        <v>0</v>
      </c>
      <c r="Q70" s="17">
        <v>25</v>
      </c>
      <c r="R70" s="28">
        <v>2736</v>
      </c>
      <c r="S70" s="17">
        <f t="shared" ref="S70" si="33">K70+L70+M70+N70+O70+P70</f>
        <v>11687.5</v>
      </c>
      <c r="T70" s="17">
        <f t="shared" ref="T70" si="34">J70+K70+N70+P70+Q70+R70</f>
        <v>8571.18</v>
      </c>
      <c r="U70" s="28">
        <f t="shared" ref="U70" si="35">L70+M70+O70</f>
        <v>8437</v>
      </c>
      <c r="V70" s="17">
        <f t="shared" ref="V70" si="36">I70-T70</f>
        <v>46428.82</v>
      </c>
      <c r="X70" s="5"/>
    </row>
    <row r="71" spans="1:24" s="7" customFormat="1" ht="56.25" customHeight="1" x14ac:dyDescent="0.2">
      <c r="A71" s="36">
        <v>59</v>
      </c>
      <c r="B71" s="29" t="s">
        <v>149</v>
      </c>
      <c r="C71" s="28" t="s">
        <v>28</v>
      </c>
      <c r="D71" s="28" t="s">
        <v>73</v>
      </c>
      <c r="E71" s="28" t="s">
        <v>152</v>
      </c>
      <c r="F71" s="28" t="s">
        <v>20</v>
      </c>
      <c r="G71" s="30">
        <v>45668</v>
      </c>
      <c r="H71" s="30">
        <v>46027</v>
      </c>
      <c r="I71" s="28">
        <v>60000</v>
      </c>
      <c r="J71" s="28">
        <v>3486.65</v>
      </c>
      <c r="K71" s="28">
        <f t="shared" ref="K71:K75" si="37">I71*2.87/100</f>
        <v>1722</v>
      </c>
      <c r="L71" s="28">
        <f t="shared" ref="L71:L75" si="38">I71*7.1/100</f>
        <v>4260</v>
      </c>
      <c r="M71" s="28">
        <f t="shared" ref="M71:M75" si="39">I71*1.15/100</f>
        <v>690</v>
      </c>
      <c r="N71" s="28">
        <f t="shared" ref="N71:N75" si="40">I71*3.04/100</f>
        <v>1824</v>
      </c>
      <c r="O71" s="28">
        <f t="shared" ref="O71:O75" si="41">+I71*7.09%</f>
        <v>4254</v>
      </c>
      <c r="P71" s="17">
        <v>0</v>
      </c>
      <c r="Q71" s="17">
        <v>25</v>
      </c>
      <c r="R71" s="28">
        <v>0</v>
      </c>
      <c r="S71" s="17">
        <f t="shared" ref="S71:S75" si="42">K71+L71+M71+N71+O71+P71</f>
        <v>12750</v>
      </c>
      <c r="T71" s="17">
        <f t="shared" ref="T71:T75" si="43">J71+K71+N71+P71+Q71+R71</f>
        <v>7057.65</v>
      </c>
      <c r="U71" s="28">
        <f>L71+M71+O71</f>
        <v>9204</v>
      </c>
      <c r="V71" s="17">
        <f t="shared" ref="V71:V75" si="44">I71-T71</f>
        <v>52942.35</v>
      </c>
      <c r="X71" s="5"/>
    </row>
    <row r="72" spans="1:24" s="7" customFormat="1" ht="56.25" customHeight="1" x14ac:dyDescent="0.2">
      <c r="A72" s="36">
        <v>60</v>
      </c>
      <c r="B72" s="29" t="s">
        <v>151</v>
      </c>
      <c r="C72" s="28" t="s">
        <v>28</v>
      </c>
      <c r="D72" s="28" t="s">
        <v>154</v>
      </c>
      <c r="E72" s="28" t="s">
        <v>53</v>
      </c>
      <c r="F72" s="28" t="s">
        <v>20</v>
      </c>
      <c r="G72" s="30">
        <v>45668</v>
      </c>
      <c r="H72" s="30">
        <v>46027</v>
      </c>
      <c r="I72" s="28">
        <v>60000</v>
      </c>
      <c r="J72" s="28">
        <v>3486.65</v>
      </c>
      <c r="K72" s="28">
        <f t="shared" si="37"/>
        <v>1722</v>
      </c>
      <c r="L72" s="28">
        <f t="shared" si="38"/>
        <v>4260</v>
      </c>
      <c r="M72" s="28">
        <f t="shared" si="39"/>
        <v>690</v>
      </c>
      <c r="N72" s="28">
        <f t="shared" si="40"/>
        <v>1824</v>
      </c>
      <c r="O72" s="28">
        <f t="shared" si="41"/>
        <v>4254</v>
      </c>
      <c r="P72" s="17">
        <v>0</v>
      </c>
      <c r="Q72" s="17">
        <v>25</v>
      </c>
      <c r="R72" s="28">
        <v>0</v>
      </c>
      <c r="S72" s="17">
        <f t="shared" si="42"/>
        <v>12750</v>
      </c>
      <c r="T72" s="17">
        <f t="shared" si="43"/>
        <v>7057.65</v>
      </c>
      <c r="U72" s="28">
        <f>L72+M72+O72</f>
        <v>9204</v>
      </c>
      <c r="V72" s="17">
        <f t="shared" si="44"/>
        <v>52942.35</v>
      </c>
      <c r="X72" s="5"/>
    </row>
    <row r="73" spans="1:24" s="7" customFormat="1" ht="57.75" customHeight="1" x14ac:dyDescent="0.2">
      <c r="A73" s="36">
        <v>61</v>
      </c>
      <c r="B73" s="29" t="s">
        <v>150</v>
      </c>
      <c r="C73" s="28" t="s">
        <v>29</v>
      </c>
      <c r="D73" s="28" t="s">
        <v>50</v>
      </c>
      <c r="E73" s="28" t="s">
        <v>153</v>
      </c>
      <c r="F73" s="28" t="s">
        <v>20</v>
      </c>
      <c r="G73" s="30">
        <v>45668</v>
      </c>
      <c r="H73" s="30">
        <v>46027</v>
      </c>
      <c r="I73" s="28">
        <v>60000</v>
      </c>
      <c r="J73" s="28">
        <v>3486.65</v>
      </c>
      <c r="K73" s="28">
        <f t="shared" si="37"/>
        <v>1722</v>
      </c>
      <c r="L73" s="28">
        <f t="shared" si="38"/>
        <v>4260</v>
      </c>
      <c r="M73" s="28">
        <f t="shared" si="39"/>
        <v>690</v>
      </c>
      <c r="N73" s="28">
        <f t="shared" si="40"/>
        <v>1824</v>
      </c>
      <c r="O73" s="28">
        <f t="shared" si="41"/>
        <v>4254</v>
      </c>
      <c r="P73" s="17">
        <v>0</v>
      </c>
      <c r="Q73" s="17">
        <v>25</v>
      </c>
      <c r="R73" s="28">
        <v>0</v>
      </c>
      <c r="S73" s="17">
        <f t="shared" si="42"/>
        <v>12750</v>
      </c>
      <c r="T73" s="17">
        <f t="shared" si="43"/>
        <v>7057.65</v>
      </c>
      <c r="U73" s="28">
        <f>L73+M73+O73</f>
        <v>9204</v>
      </c>
      <c r="V73" s="17">
        <f t="shared" si="44"/>
        <v>52942.35</v>
      </c>
      <c r="X73" s="5"/>
    </row>
    <row r="74" spans="1:24" s="12" customFormat="1" ht="42" x14ac:dyDescent="0.2">
      <c r="A74" s="36">
        <v>62</v>
      </c>
      <c r="B74" s="29" t="s">
        <v>157</v>
      </c>
      <c r="C74" s="28" t="s">
        <v>28</v>
      </c>
      <c r="D74" s="28" t="s">
        <v>158</v>
      </c>
      <c r="E74" s="28" t="s">
        <v>159</v>
      </c>
      <c r="F74" s="28" t="s">
        <v>20</v>
      </c>
      <c r="G74" s="30">
        <v>45668</v>
      </c>
      <c r="H74" s="30">
        <v>46027</v>
      </c>
      <c r="I74" s="28">
        <v>65000</v>
      </c>
      <c r="J74" s="28">
        <v>4043.59</v>
      </c>
      <c r="K74" s="28">
        <f t="shared" si="37"/>
        <v>1865.5</v>
      </c>
      <c r="L74" s="28">
        <f t="shared" si="38"/>
        <v>4615</v>
      </c>
      <c r="M74" s="28">
        <f t="shared" si="39"/>
        <v>747.5</v>
      </c>
      <c r="N74" s="28">
        <f t="shared" si="40"/>
        <v>1976</v>
      </c>
      <c r="O74" s="28">
        <f t="shared" si="41"/>
        <v>4608.5</v>
      </c>
      <c r="P74" s="17">
        <v>1919.78</v>
      </c>
      <c r="Q74" s="17">
        <v>25</v>
      </c>
      <c r="R74" s="28">
        <v>0</v>
      </c>
      <c r="S74" s="17">
        <f t="shared" si="42"/>
        <v>15732.28</v>
      </c>
      <c r="T74" s="17">
        <f t="shared" si="43"/>
        <v>9829.8700000000008</v>
      </c>
      <c r="U74" s="16">
        <f t="shared" ref="U74" si="45">+L74+M74+O74</f>
        <v>9971</v>
      </c>
      <c r="V74" s="17">
        <f t="shared" si="44"/>
        <v>55170.13</v>
      </c>
      <c r="X74" s="5"/>
    </row>
    <row r="75" spans="1:24" s="12" customFormat="1" ht="63" x14ac:dyDescent="0.2">
      <c r="A75" s="36">
        <v>63</v>
      </c>
      <c r="B75" s="29" t="s">
        <v>155</v>
      </c>
      <c r="C75" s="28" t="s">
        <v>29</v>
      </c>
      <c r="D75" s="28" t="s">
        <v>50</v>
      </c>
      <c r="E75" s="28" t="s">
        <v>156</v>
      </c>
      <c r="F75" s="28" t="s">
        <v>20</v>
      </c>
      <c r="G75" s="30">
        <v>45668</v>
      </c>
      <c r="H75" s="30">
        <v>46027</v>
      </c>
      <c r="I75" s="28">
        <v>65000</v>
      </c>
      <c r="J75" s="28">
        <v>4427.55</v>
      </c>
      <c r="K75" s="28">
        <f t="shared" si="37"/>
        <v>1865.5</v>
      </c>
      <c r="L75" s="28">
        <f t="shared" si="38"/>
        <v>4615</v>
      </c>
      <c r="M75" s="28">
        <f t="shared" si="39"/>
        <v>747.5</v>
      </c>
      <c r="N75" s="28">
        <f t="shared" si="40"/>
        <v>1976</v>
      </c>
      <c r="O75" s="28">
        <f t="shared" si="41"/>
        <v>4608.5</v>
      </c>
      <c r="P75" s="17">
        <v>0</v>
      </c>
      <c r="Q75" s="17">
        <v>25</v>
      </c>
      <c r="R75" s="28">
        <v>0</v>
      </c>
      <c r="S75" s="17">
        <f t="shared" si="42"/>
        <v>13812.5</v>
      </c>
      <c r="T75" s="17">
        <f t="shared" si="43"/>
        <v>8294.0499999999993</v>
      </c>
      <c r="U75" s="16">
        <f t="shared" ref="U75" si="46">+L75+M75+O75</f>
        <v>9971</v>
      </c>
      <c r="V75" s="17">
        <f t="shared" si="44"/>
        <v>56705.95</v>
      </c>
      <c r="X75" s="5"/>
    </row>
    <row r="76" spans="1:24" s="12" customFormat="1" ht="42" x14ac:dyDescent="0.2">
      <c r="A76" s="36">
        <v>64</v>
      </c>
      <c r="B76" s="29" t="s">
        <v>161</v>
      </c>
      <c r="C76" s="28" t="s">
        <v>28</v>
      </c>
      <c r="D76" s="28" t="s">
        <v>154</v>
      </c>
      <c r="E76" s="28" t="s">
        <v>160</v>
      </c>
      <c r="F76" s="28" t="s">
        <v>20</v>
      </c>
      <c r="G76" s="30">
        <v>45668</v>
      </c>
      <c r="H76" s="30">
        <v>46027</v>
      </c>
      <c r="I76" s="28">
        <v>60000</v>
      </c>
      <c r="J76" s="28">
        <v>3102.69</v>
      </c>
      <c r="K76" s="28">
        <f t="shared" ref="K76:K78" si="47">I76*2.87/100</f>
        <v>1722</v>
      </c>
      <c r="L76" s="28">
        <f t="shared" ref="L76:L78" si="48">I76*7.1/100</f>
        <v>4260</v>
      </c>
      <c r="M76" s="28">
        <f t="shared" ref="M76:M78" si="49">I76*1.15/100</f>
        <v>690</v>
      </c>
      <c r="N76" s="28">
        <f t="shared" ref="N76:N78" si="50">I76*3.04/100</f>
        <v>1824</v>
      </c>
      <c r="O76" s="28">
        <f t="shared" ref="O76:O78" si="51">+I76*7.09%</f>
        <v>4254</v>
      </c>
      <c r="P76" s="17">
        <v>1919.78</v>
      </c>
      <c r="Q76" s="17">
        <v>25</v>
      </c>
      <c r="R76" s="28">
        <v>0</v>
      </c>
      <c r="S76" s="17">
        <f t="shared" ref="S76:S78" si="52">K76+L76+M76+N76+O76+P76</f>
        <v>14669.78</v>
      </c>
      <c r="T76" s="17">
        <f t="shared" ref="T76:T78" si="53">J76+K76+N76+P76+Q76+R76</f>
        <v>8593.4700000000012</v>
      </c>
      <c r="U76" s="16">
        <f t="shared" ref="U76" si="54">+L76+M76+O76</f>
        <v>9204</v>
      </c>
      <c r="V76" s="17">
        <f>I76-T76</f>
        <v>51406.53</v>
      </c>
      <c r="X76" s="5"/>
    </row>
    <row r="77" spans="1:24" s="7" customFormat="1" ht="56.25" customHeight="1" x14ac:dyDescent="0.2">
      <c r="A77" s="36">
        <v>65</v>
      </c>
      <c r="B77" s="29" t="s">
        <v>162</v>
      </c>
      <c r="C77" s="28" t="s">
        <v>28</v>
      </c>
      <c r="D77" s="28" t="s">
        <v>46</v>
      </c>
      <c r="E77" s="28" t="s">
        <v>54</v>
      </c>
      <c r="F77" s="28" t="s">
        <v>20</v>
      </c>
      <c r="G77" s="30">
        <v>45668</v>
      </c>
      <c r="H77" s="30">
        <v>46027</v>
      </c>
      <c r="I77" s="28">
        <v>60000</v>
      </c>
      <c r="J77" s="28">
        <v>3486.65</v>
      </c>
      <c r="K77" s="28">
        <f t="shared" si="47"/>
        <v>1722</v>
      </c>
      <c r="L77" s="28">
        <f t="shared" si="48"/>
        <v>4260</v>
      </c>
      <c r="M77" s="28">
        <f t="shared" si="49"/>
        <v>690</v>
      </c>
      <c r="N77" s="28">
        <f t="shared" si="50"/>
        <v>1824</v>
      </c>
      <c r="O77" s="28">
        <f t="shared" si="51"/>
        <v>4254</v>
      </c>
      <c r="P77" s="17">
        <v>0</v>
      </c>
      <c r="Q77" s="17">
        <v>25</v>
      </c>
      <c r="R77" s="28">
        <v>0</v>
      </c>
      <c r="S77" s="17">
        <f t="shared" si="52"/>
        <v>12750</v>
      </c>
      <c r="T77" s="17">
        <f t="shared" si="53"/>
        <v>7057.65</v>
      </c>
      <c r="U77" s="28">
        <f>L77+M77+O77</f>
        <v>9204</v>
      </c>
      <c r="V77" s="17">
        <f t="shared" ref="V77:V78" si="55">I77-T77</f>
        <v>52942.35</v>
      </c>
      <c r="X77" s="5"/>
    </row>
    <row r="78" spans="1:24" s="12" customFormat="1" ht="63" x14ac:dyDescent="0.2">
      <c r="A78" s="36">
        <v>66</v>
      </c>
      <c r="B78" s="29" t="s">
        <v>69</v>
      </c>
      <c r="C78" s="28" t="s">
        <v>28</v>
      </c>
      <c r="D78" s="28" t="s">
        <v>43</v>
      </c>
      <c r="E78" s="28" t="s">
        <v>53</v>
      </c>
      <c r="F78" s="28" t="s">
        <v>20</v>
      </c>
      <c r="G78" s="30">
        <v>45668</v>
      </c>
      <c r="H78" s="30">
        <v>46027</v>
      </c>
      <c r="I78" s="28">
        <v>52000</v>
      </c>
      <c r="J78" s="28">
        <v>2136.27</v>
      </c>
      <c r="K78" s="28">
        <f t="shared" si="47"/>
        <v>1492.4</v>
      </c>
      <c r="L78" s="28">
        <f t="shared" si="48"/>
        <v>3692</v>
      </c>
      <c r="M78" s="28">
        <f t="shared" si="49"/>
        <v>597.99999999999989</v>
      </c>
      <c r="N78" s="28">
        <f t="shared" si="50"/>
        <v>1580.8</v>
      </c>
      <c r="O78" s="28">
        <f t="shared" si="51"/>
        <v>3686.8</v>
      </c>
      <c r="P78" s="17">
        <v>0</v>
      </c>
      <c r="Q78" s="17">
        <v>25</v>
      </c>
      <c r="R78" s="28">
        <v>0</v>
      </c>
      <c r="S78" s="17">
        <f t="shared" si="52"/>
        <v>11050</v>
      </c>
      <c r="T78" s="17">
        <f t="shared" si="53"/>
        <v>5234.47</v>
      </c>
      <c r="U78" s="16">
        <f t="shared" ref="U78" si="56">+L78+M78+O78</f>
        <v>7976.8</v>
      </c>
      <c r="V78" s="17">
        <f t="shared" si="55"/>
        <v>46765.53</v>
      </c>
      <c r="X78" s="5"/>
    </row>
    <row r="79" spans="1:24" s="12" customFormat="1" ht="63" x14ac:dyDescent="0.2">
      <c r="A79" s="36">
        <v>67</v>
      </c>
      <c r="B79" s="29" t="s">
        <v>163</v>
      </c>
      <c r="C79" s="28" t="s">
        <v>28</v>
      </c>
      <c r="D79" s="28" t="s">
        <v>43</v>
      </c>
      <c r="E79" s="28" t="s">
        <v>53</v>
      </c>
      <c r="F79" s="28" t="s">
        <v>20</v>
      </c>
      <c r="G79" s="30">
        <v>45668</v>
      </c>
      <c r="H79" s="30">
        <v>46027</v>
      </c>
      <c r="I79" s="28">
        <v>50000</v>
      </c>
      <c r="J79" s="28">
        <v>1854</v>
      </c>
      <c r="K79" s="28">
        <f t="shared" ref="K79:K82" si="57">I79*2.87/100</f>
        <v>1435</v>
      </c>
      <c r="L79" s="28">
        <f t="shared" ref="L79:L82" si="58">I79*7.1/100</f>
        <v>3550</v>
      </c>
      <c r="M79" s="28">
        <f t="shared" ref="M79:M82" si="59">I79*1.15/100</f>
        <v>574.99999999999989</v>
      </c>
      <c r="N79" s="28">
        <f t="shared" ref="N79:N82" si="60">I79*3.04/100</f>
        <v>1520</v>
      </c>
      <c r="O79" s="28">
        <f t="shared" ref="O79:O82" si="61">+I79*7.09%</f>
        <v>3545.0000000000005</v>
      </c>
      <c r="P79" s="17">
        <v>0</v>
      </c>
      <c r="Q79" s="17">
        <v>25</v>
      </c>
      <c r="R79" s="28">
        <v>0</v>
      </c>
      <c r="S79" s="17">
        <f t="shared" ref="S79:S82" si="62">K79+L79+M79+N79+O79+P79</f>
        <v>10625</v>
      </c>
      <c r="T79" s="17">
        <f t="shared" ref="T79:T82" si="63">J79+K79+N79+P79+Q79+R79</f>
        <v>4834</v>
      </c>
      <c r="U79" s="16">
        <f t="shared" ref="U79" si="64">+L79+M79+O79</f>
        <v>7670</v>
      </c>
      <c r="V79" s="17">
        <f t="shared" ref="V79:V82" si="65">I79-T79</f>
        <v>45166</v>
      </c>
      <c r="X79" s="5"/>
    </row>
    <row r="80" spans="1:24" s="12" customFormat="1" ht="63" x14ac:dyDescent="0.2">
      <c r="A80" s="36">
        <v>68</v>
      </c>
      <c r="B80" s="29" t="s">
        <v>166</v>
      </c>
      <c r="C80" s="28" t="s">
        <v>28</v>
      </c>
      <c r="D80" s="28" t="s">
        <v>43</v>
      </c>
      <c r="E80" s="28" t="s">
        <v>147</v>
      </c>
      <c r="F80" s="28" t="s">
        <v>20</v>
      </c>
      <c r="G80" s="30">
        <v>45668</v>
      </c>
      <c r="H80" s="30">
        <v>46027</v>
      </c>
      <c r="I80" s="28">
        <v>50000</v>
      </c>
      <c r="J80" s="28">
        <v>1854</v>
      </c>
      <c r="K80" s="28">
        <f t="shared" ref="K80:K81" si="66">I80*2.87/100</f>
        <v>1435</v>
      </c>
      <c r="L80" s="28">
        <f t="shared" ref="L80:L81" si="67">I80*7.1/100</f>
        <v>3550</v>
      </c>
      <c r="M80" s="28">
        <f t="shared" ref="M80:M81" si="68">I80*1.15/100</f>
        <v>574.99999999999989</v>
      </c>
      <c r="N80" s="28">
        <f t="shared" ref="N80:N81" si="69">I80*3.04/100</f>
        <v>1520</v>
      </c>
      <c r="O80" s="28">
        <f t="shared" ref="O80:O81" si="70">+I80*7.09%</f>
        <v>3545.0000000000005</v>
      </c>
      <c r="P80" s="17">
        <v>0</v>
      </c>
      <c r="Q80" s="17">
        <v>25</v>
      </c>
      <c r="R80" s="28">
        <v>0</v>
      </c>
      <c r="S80" s="17">
        <f t="shared" ref="S80:S81" si="71">K80+L80+M80+N80+O80+P80</f>
        <v>10625</v>
      </c>
      <c r="T80" s="17">
        <f t="shared" ref="T80:T81" si="72">J80+K80+N80+P80+Q80+R80</f>
        <v>4834</v>
      </c>
      <c r="U80" s="16">
        <f t="shared" ref="U80:U81" si="73">+L80+M80+O80</f>
        <v>7670</v>
      </c>
      <c r="V80" s="17">
        <f t="shared" ref="V80:V81" si="74">I80-T80</f>
        <v>45166</v>
      </c>
      <c r="X80" s="5"/>
    </row>
    <row r="81" spans="1:24" s="12" customFormat="1" ht="42" x14ac:dyDescent="0.2">
      <c r="A81" s="36">
        <v>69</v>
      </c>
      <c r="B81" s="29" t="s">
        <v>168</v>
      </c>
      <c r="C81" s="28" t="s">
        <v>28</v>
      </c>
      <c r="D81" s="28" t="s">
        <v>73</v>
      </c>
      <c r="E81" s="28" t="s">
        <v>143</v>
      </c>
      <c r="F81" s="28" t="s">
        <v>20</v>
      </c>
      <c r="G81" s="30">
        <v>45668</v>
      </c>
      <c r="H81" s="30">
        <v>46027</v>
      </c>
      <c r="I81" s="28">
        <v>50000</v>
      </c>
      <c r="J81" s="28">
        <v>1854</v>
      </c>
      <c r="K81" s="28">
        <f t="shared" si="66"/>
        <v>1435</v>
      </c>
      <c r="L81" s="28">
        <f t="shared" si="67"/>
        <v>3550</v>
      </c>
      <c r="M81" s="28">
        <f t="shared" si="68"/>
        <v>574.99999999999989</v>
      </c>
      <c r="N81" s="28">
        <f t="shared" si="69"/>
        <v>1520</v>
      </c>
      <c r="O81" s="28">
        <f t="shared" si="70"/>
        <v>3545.0000000000005</v>
      </c>
      <c r="P81" s="17">
        <v>0</v>
      </c>
      <c r="Q81" s="17">
        <v>25</v>
      </c>
      <c r="R81" s="28">
        <v>0</v>
      </c>
      <c r="S81" s="17">
        <f t="shared" si="71"/>
        <v>10625</v>
      </c>
      <c r="T81" s="17">
        <f t="shared" si="72"/>
        <v>4834</v>
      </c>
      <c r="U81" s="16">
        <f t="shared" si="73"/>
        <v>7670</v>
      </c>
      <c r="V81" s="17">
        <f t="shared" si="74"/>
        <v>45166</v>
      </c>
      <c r="X81" s="5"/>
    </row>
    <row r="82" spans="1:24" s="7" customFormat="1" ht="42" x14ac:dyDescent="0.2">
      <c r="A82" s="36">
        <v>70</v>
      </c>
      <c r="B82" s="29" t="s">
        <v>165</v>
      </c>
      <c r="C82" s="28" t="s">
        <v>29</v>
      </c>
      <c r="D82" s="28" t="s">
        <v>49</v>
      </c>
      <c r="E82" s="28" t="s">
        <v>164</v>
      </c>
      <c r="F82" s="28" t="s">
        <v>20</v>
      </c>
      <c r="G82" s="30">
        <v>45668</v>
      </c>
      <c r="H82" s="30">
        <v>46027</v>
      </c>
      <c r="I82" s="28">
        <v>75000</v>
      </c>
      <c r="J82" s="28">
        <v>6309.35</v>
      </c>
      <c r="K82" s="28">
        <f t="shared" si="57"/>
        <v>2152.5</v>
      </c>
      <c r="L82" s="28">
        <f t="shared" si="58"/>
        <v>5325</v>
      </c>
      <c r="M82" s="28">
        <f t="shared" si="59"/>
        <v>862.5</v>
      </c>
      <c r="N82" s="28">
        <f t="shared" si="60"/>
        <v>2280</v>
      </c>
      <c r="O82" s="28">
        <f t="shared" si="61"/>
        <v>5317.5</v>
      </c>
      <c r="P82" s="17">
        <v>0</v>
      </c>
      <c r="Q82" s="17">
        <v>25</v>
      </c>
      <c r="R82" s="28">
        <v>0</v>
      </c>
      <c r="S82" s="17">
        <f t="shared" si="62"/>
        <v>15937.5</v>
      </c>
      <c r="T82" s="17">
        <f t="shared" si="63"/>
        <v>10766.85</v>
      </c>
      <c r="U82" s="28">
        <f>L82+M82+O82</f>
        <v>11505</v>
      </c>
      <c r="V82" s="17">
        <f t="shared" si="65"/>
        <v>64233.15</v>
      </c>
      <c r="X82" s="5"/>
    </row>
    <row r="83" spans="1:24" s="8" customFormat="1" ht="33.75" customHeight="1" x14ac:dyDescent="0.2">
      <c r="A83" s="58" t="s">
        <v>19</v>
      </c>
      <c r="B83" s="59"/>
      <c r="C83" s="59"/>
      <c r="D83" s="59"/>
      <c r="E83" s="59"/>
      <c r="F83" s="60"/>
      <c r="G83" s="41"/>
      <c r="H83" s="41"/>
      <c r="I83" s="37">
        <f>SUM(I13:I82)</f>
        <v>4091000</v>
      </c>
      <c r="J83" s="37">
        <f t="shared" ref="I83:V83" si="75">SUM(J13:J82)</f>
        <v>234433.03999999995</v>
      </c>
      <c r="K83" s="37">
        <f t="shared" si="75"/>
        <v>117411.70000000001</v>
      </c>
      <c r="L83" s="37">
        <f t="shared" si="75"/>
        <v>290461</v>
      </c>
      <c r="M83" s="37">
        <f t="shared" si="75"/>
        <v>47046.5</v>
      </c>
      <c r="N83" s="37">
        <f t="shared" si="75"/>
        <v>124366.40000000001</v>
      </c>
      <c r="O83" s="37">
        <f t="shared" si="75"/>
        <v>290051.89999999997</v>
      </c>
      <c r="P83" s="37">
        <f t="shared" si="75"/>
        <v>19197.8</v>
      </c>
      <c r="Q83" s="37">
        <f t="shared" si="75"/>
        <v>1775</v>
      </c>
      <c r="R83" s="37">
        <f t="shared" si="75"/>
        <v>30686.229999999996</v>
      </c>
      <c r="S83" s="37">
        <f t="shared" si="75"/>
        <v>888535.3</v>
      </c>
      <c r="T83" s="37">
        <f t="shared" si="75"/>
        <v>527870.16999999993</v>
      </c>
      <c r="U83" s="37">
        <f t="shared" si="75"/>
        <v>627559.39999999991</v>
      </c>
      <c r="V83" s="37">
        <f t="shared" si="75"/>
        <v>3563129.8299999982</v>
      </c>
      <c r="W83" s="40"/>
      <c r="X83" s="5"/>
    </row>
    <row r="84" spans="1:24" s="8" customFormat="1" ht="24" customHeight="1" x14ac:dyDescent="0.2">
      <c r="A84" s="18" t="s">
        <v>3</v>
      </c>
      <c r="B84" s="19"/>
      <c r="C84" s="19"/>
      <c r="D84" s="19"/>
      <c r="E84" s="14"/>
      <c r="F84" s="14"/>
      <c r="G84" s="14"/>
      <c r="H84" s="14"/>
      <c r="I84" s="21"/>
      <c r="J84" s="13"/>
      <c r="K84" s="13"/>
      <c r="L84" s="15"/>
      <c r="M84" s="14"/>
      <c r="N84" s="14"/>
      <c r="O84" s="14"/>
      <c r="P84" s="14"/>
      <c r="Q84" s="14"/>
      <c r="R84" s="14"/>
      <c r="S84" s="13"/>
      <c r="T84" s="13"/>
      <c r="U84" s="13"/>
      <c r="V84" s="14"/>
      <c r="W84" s="14"/>
    </row>
    <row r="85" spans="1:24" s="8" customFormat="1" ht="24" customHeight="1" x14ac:dyDescent="0.2">
      <c r="A85" s="14" t="s">
        <v>24</v>
      </c>
      <c r="B85" s="19"/>
      <c r="C85" s="19"/>
      <c r="D85" s="19"/>
      <c r="E85" s="14"/>
      <c r="F85" s="14"/>
      <c r="G85" s="14"/>
      <c r="H85" s="14"/>
      <c r="I85" s="25"/>
      <c r="J85" s="40"/>
      <c r="K85" s="40"/>
      <c r="L85" s="40"/>
      <c r="M85" s="40"/>
      <c r="N85" s="40"/>
      <c r="O85" s="40"/>
      <c r="P85" s="40"/>
      <c r="Q85" s="14"/>
      <c r="R85" s="14"/>
      <c r="S85" s="14"/>
      <c r="T85" s="14"/>
      <c r="U85" s="14"/>
      <c r="V85" s="14"/>
      <c r="W85" s="14"/>
    </row>
    <row r="86" spans="1:24" s="8" customFormat="1" ht="68.25" customHeight="1" x14ac:dyDescent="0.2">
      <c r="A86" s="14" t="s">
        <v>25</v>
      </c>
      <c r="B86" s="19"/>
      <c r="C86" s="19"/>
      <c r="D86" s="19"/>
      <c r="E86" s="26"/>
      <c r="F86" s="23"/>
      <c r="G86" s="23"/>
      <c r="H86" s="23"/>
      <c r="I86" s="24"/>
      <c r="J86" s="40"/>
      <c r="K86" s="40"/>
      <c r="L86" s="40"/>
      <c r="M86" s="40"/>
      <c r="N86" s="40"/>
      <c r="O86" s="26"/>
      <c r="P86" s="42"/>
      <c r="R86" s="13"/>
      <c r="S86" s="15"/>
      <c r="T86" s="14"/>
      <c r="V86" s="14"/>
      <c r="W86" s="14"/>
    </row>
    <row r="87" spans="1:24" s="8" customFormat="1" ht="24" customHeight="1" x14ac:dyDescent="0.2">
      <c r="A87" s="14" t="s">
        <v>26</v>
      </c>
      <c r="B87" s="19"/>
      <c r="C87" s="19"/>
      <c r="D87" s="19"/>
      <c r="E87" s="26"/>
      <c r="F87" s="22"/>
      <c r="G87" s="22"/>
      <c r="H87" s="22"/>
      <c r="I87" s="43"/>
      <c r="J87" s="33" t="s">
        <v>138</v>
      </c>
      <c r="K87" s="34"/>
      <c r="L87" s="26"/>
      <c r="M87" s="26"/>
      <c r="N87" s="44"/>
      <c r="O87" s="35"/>
      <c r="P87" s="35"/>
      <c r="R87" s="15"/>
      <c r="S87" s="14"/>
      <c r="T87" s="14"/>
      <c r="V87" s="14"/>
      <c r="W87" s="14"/>
    </row>
    <row r="88" spans="1:24" s="1" customFormat="1" ht="24" customHeight="1" x14ac:dyDescent="0.2">
      <c r="A88" s="14" t="s">
        <v>96</v>
      </c>
      <c r="B88" s="19"/>
      <c r="C88" s="19"/>
      <c r="D88" s="19"/>
      <c r="E88" s="14"/>
      <c r="F88" s="19"/>
      <c r="G88" s="19"/>
      <c r="H88" s="19"/>
      <c r="I88" s="45"/>
      <c r="J88" s="27" t="s">
        <v>139</v>
      </c>
      <c r="K88" s="25"/>
      <c r="L88" s="26"/>
      <c r="M88" s="24"/>
      <c r="N88" s="26"/>
      <c r="O88" s="42"/>
      <c r="P88" s="42"/>
      <c r="Q88" s="13"/>
      <c r="R88" s="15"/>
      <c r="S88" s="15"/>
      <c r="T88" s="14"/>
      <c r="U88" s="8"/>
      <c r="V88" s="14"/>
      <c r="W88" s="14"/>
    </row>
    <row r="89" spans="1:24" s="1" customFormat="1" ht="24" customHeight="1" x14ac:dyDescent="0.2">
      <c r="A89" s="20" t="s">
        <v>23</v>
      </c>
      <c r="B89" s="20"/>
      <c r="C89" s="20"/>
      <c r="D89" s="20"/>
      <c r="E89" s="20"/>
      <c r="F89" s="20"/>
      <c r="G89" s="20"/>
      <c r="H89" s="20"/>
      <c r="I89" s="45"/>
      <c r="J89" s="27"/>
      <c r="K89" s="25"/>
      <c r="L89" s="26"/>
      <c r="M89" s="24"/>
      <c r="N89" s="26"/>
      <c r="O89" s="26"/>
      <c r="P89" s="42"/>
      <c r="Q89" s="8"/>
      <c r="R89" s="22"/>
      <c r="S89" s="15"/>
      <c r="T89" s="15"/>
      <c r="U89" s="15"/>
      <c r="V89" s="14"/>
      <c r="W89" s="14"/>
    </row>
    <row r="90" spans="1:24" s="1" customFormat="1" ht="24" customHeight="1" x14ac:dyDescent="0.2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11"/>
      <c r="O90" s="5"/>
      <c r="P90" s="5"/>
      <c r="Q90" s="5"/>
      <c r="R90" s="5"/>
      <c r="S90" s="5"/>
      <c r="T90" s="5"/>
      <c r="U90" s="5"/>
      <c r="V90" s="5"/>
      <c r="W90" s="14"/>
    </row>
    <row r="91" spans="1:24" s="1" customFormat="1" ht="24" customHeight="1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11"/>
      <c r="O91" s="5"/>
      <c r="P91" s="5"/>
      <c r="Q91" s="5"/>
      <c r="R91" s="5"/>
      <c r="S91" s="5"/>
      <c r="T91" s="5"/>
      <c r="U91" s="5"/>
      <c r="V91" s="5"/>
    </row>
    <row r="92" spans="1:24" s="1" customFormat="1" ht="24" customHeight="1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11"/>
      <c r="O92" s="5"/>
      <c r="P92" s="5"/>
      <c r="Q92" s="5"/>
      <c r="R92" s="5"/>
      <c r="S92" s="5"/>
      <c r="T92" s="5"/>
      <c r="U92" s="5"/>
      <c r="V92" s="5"/>
    </row>
    <row r="93" spans="1:24" s="1" customFormat="1" ht="24" customHeight="1" x14ac:dyDescent="0.2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11"/>
      <c r="O93" s="5"/>
      <c r="P93" s="5"/>
      <c r="Q93" s="5"/>
      <c r="R93" s="5"/>
      <c r="S93" s="5"/>
      <c r="T93" s="5"/>
      <c r="U93" s="5"/>
      <c r="V93" s="5"/>
    </row>
    <row r="94" spans="1:24" s="1" customFormat="1" ht="24" customHeight="1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11"/>
      <c r="O94" s="5"/>
      <c r="P94" s="5"/>
      <c r="Q94" s="5"/>
      <c r="R94" s="5"/>
      <c r="S94" s="5"/>
      <c r="T94" s="5"/>
      <c r="U94" s="5"/>
      <c r="V94" s="5"/>
    </row>
    <row r="95" spans="1:24" s="1" customFormat="1" ht="24" customHeight="1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11"/>
      <c r="O95" s="5"/>
      <c r="P95" s="5"/>
      <c r="Q95" s="5"/>
      <c r="R95" s="5"/>
      <c r="S95" s="5"/>
      <c r="T95" s="5"/>
      <c r="U95" s="5"/>
      <c r="V95" s="5"/>
    </row>
    <row r="96" spans="1:24" s="1" customFormat="1" ht="24" customHeight="1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11"/>
      <c r="O96" s="5"/>
      <c r="P96" s="5"/>
      <c r="Q96" s="5"/>
      <c r="R96" s="5"/>
      <c r="S96" s="5"/>
      <c r="T96" s="5"/>
      <c r="U96" s="5"/>
      <c r="V96" s="5"/>
    </row>
    <row r="97" spans="1:22" s="1" customFormat="1" ht="24" customHeight="1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11"/>
      <c r="O97" s="5"/>
      <c r="P97" s="5"/>
      <c r="Q97" s="5"/>
      <c r="R97" s="5"/>
      <c r="S97" s="5"/>
      <c r="T97" s="5"/>
      <c r="U97" s="5"/>
      <c r="V97" s="5"/>
    </row>
    <row r="98" spans="1:22" s="1" customFormat="1" ht="24" customHeight="1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5"/>
      <c r="O98" s="5"/>
      <c r="P98" s="5"/>
      <c r="Q98" s="5"/>
      <c r="R98" s="5"/>
      <c r="S98" s="5"/>
      <c r="T98" s="5"/>
      <c r="U98" s="5"/>
      <c r="V98" s="5"/>
    </row>
    <row r="99" spans="1:22" s="1" customFormat="1" ht="24" customHeight="1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5"/>
      <c r="O99" s="5"/>
      <c r="P99" s="5"/>
      <c r="Q99" s="5"/>
      <c r="R99" s="5"/>
      <c r="S99" s="5"/>
      <c r="T99" s="5"/>
      <c r="U99" s="5"/>
      <c r="V99" s="5"/>
    </row>
    <row r="100" spans="1:22" s="1" customFormat="1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5"/>
      <c r="O100" s="5"/>
      <c r="P100" s="5"/>
      <c r="Q100" s="5"/>
      <c r="R100" s="5"/>
      <c r="S100" s="5"/>
      <c r="T100" s="5"/>
      <c r="U100" s="5"/>
      <c r="V100" s="5"/>
    </row>
    <row r="101" spans="1:22" s="1" customFormat="1" x14ac:dyDescent="0.2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5"/>
      <c r="O101" s="5"/>
      <c r="P101" s="5"/>
      <c r="Q101" s="5"/>
      <c r="R101" s="5"/>
      <c r="S101" s="5"/>
      <c r="T101" s="5"/>
      <c r="U101" s="5"/>
      <c r="V101" s="5"/>
    </row>
    <row r="102" spans="1:22" s="1" customFormat="1" x14ac:dyDescent="0.2"/>
    <row r="103" spans="1:22" s="1" customFormat="1" x14ac:dyDescent="0.2"/>
    <row r="104" spans="1:22" s="1" customFormat="1" x14ac:dyDescent="0.2"/>
    <row r="105" spans="1:22" s="1" customFormat="1" x14ac:dyDescent="0.2"/>
    <row r="106" spans="1:22" s="1" customFormat="1" x14ac:dyDescent="0.2"/>
    <row r="107" spans="1:22" s="1" customFormat="1" x14ac:dyDescent="0.2"/>
    <row r="108" spans="1:22" s="1" customFormat="1" x14ac:dyDescent="0.2"/>
    <row r="109" spans="1:22" s="1" customFormat="1" x14ac:dyDescent="0.2"/>
    <row r="110" spans="1:22" s="1" customFormat="1" x14ac:dyDescent="0.2"/>
    <row r="111" spans="1:22" s="1" customFormat="1" x14ac:dyDescent="0.2"/>
    <row r="112" spans="1:2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</sheetData>
  <mergeCells count="29">
    <mergeCell ref="H10:H12"/>
    <mergeCell ref="A7:V7"/>
    <mergeCell ref="N11:O11"/>
    <mergeCell ref="B10:B12"/>
    <mergeCell ref="A90:M90"/>
    <mergeCell ref="K11:L11"/>
    <mergeCell ref="A83:F83"/>
    <mergeCell ref="F10:F12"/>
    <mergeCell ref="G10:G12"/>
    <mergeCell ref="I10:I12"/>
    <mergeCell ref="J10:J12"/>
    <mergeCell ref="Q11:Q12"/>
    <mergeCell ref="R11:R12"/>
    <mergeCell ref="A5:V5"/>
    <mergeCell ref="A4:V4"/>
    <mergeCell ref="K10:S10"/>
    <mergeCell ref="T10:U10"/>
    <mergeCell ref="A6:V6"/>
    <mergeCell ref="V10:V12"/>
    <mergeCell ref="S11:S12"/>
    <mergeCell ref="T11:T12"/>
    <mergeCell ref="A10:A12"/>
    <mergeCell ref="A9:V9"/>
    <mergeCell ref="C10:C12"/>
    <mergeCell ref="D10:D12"/>
    <mergeCell ref="E10:E12"/>
    <mergeCell ref="U11:U12"/>
    <mergeCell ref="P11:P12"/>
    <mergeCell ref="M11:M12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34" fitToHeight="0" orientation="landscape" r:id="rId1"/>
  <headerFooter alignWithMargins="0"/>
  <rowBreaks count="1" manualBreakCount="1">
    <brk id="98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Periodo Probatorio</vt:lpstr>
      <vt:lpstr>'Periodo Probatorio'!Área_de_impresión</vt:lpstr>
      <vt:lpstr>'Periodo Probatorio'!Títulos_a_imprimir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Jeribeth Rodriguez</cp:lastModifiedBy>
  <cp:lastPrinted>2026-03-12T19:01:04Z</cp:lastPrinted>
  <dcterms:created xsi:type="dcterms:W3CDTF">2006-07-11T17:39:34Z</dcterms:created>
  <dcterms:modified xsi:type="dcterms:W3CDTF">2026-04-10T19:06:33Z</dcterms:modified>
</cp:coreProperties>
</file>