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cuments\"/>
    </mc:Choice>
  </mc:AlternateContent>
  <xr:revisionPtr revIDLastSave="0" documentId="13_ncr:1_{9BEE4651-C5BC-4B11-9D3A-B5F930A9EDF3}" xr6:coauthVersionLast="47" xr6:coauthVersionMax="47" xr10:uidLastSave="{00000000-0000-0000-0000-000000000000}"/>
  <bookViews>
    <workbookView xWindow="28680" yWindow="-120" windowWidth="29040" windowHeight="15720" xr2:uid="{E10E3925-A6AD-4F40-958E-39D0AFB59A94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Hoja1!$B$2</definedName>
    <definedName name="_Toc211582490" localSheetId="0">Hoja1!#REF!</definedName>
    <definedName name="_Toc211582491" localSheetId="0">Hoja1!#REF!</definedName>
    <definedName name="_Toc211582492" localSheetId="0">Hoja1!#REF!</definedName>
    <definedName name="_Toc211582493" localSheetId="0">Hoja1!#REF!</definedName>
    <definedName name="_Toc211582494" localSheetId="0">Hoja1!#REF!</definedName>
    <definedName name="_Toc211582495" localSheetId="0">Hoja1!#REF!</definedName>
    <definedName name="_Toc211582496" localSheetId="0">Hoja1!#REF!</definedName>
    <definedName name="_Toc211582497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6" i="1" l="1"/>
  <c r="G195" i="1"/>
  <c r="F195" i="1"/>
  <c r="E195" i="1"/>
  <c r="D195" i="1"/>
  <c r="C195" i="1"/>
  <c r="F189" i="1"/>
  <c r="G188" i="1"/>
  <c r="G197" i="1" s="1"/>
  <c r="G187" i="1"/>
  <c r="E187" i="1"/>
  <c r="E196" i="1" s="1"/>
  <c r="D187" i="1"/>
  <c r="C187" i="1"/>
  <c r="C196" i="1" s="1"/>
  <c r="G186" i="1"/>
  <c r="E185" i="1"/>
  <c r="E194" i="1" s="1"/>
  <c r="E198" i="1" s="1"/>
  <c r="D185" i="1"/>
  <c r="D189" i="1" s="1"/>
  <c r="C185" i="1"/>
  <c r="G185" i="1" s="1"/>
  <c r="E180" i="1"/>
  <c r="G179" i="1"/>
  <c r="F178" i="1"/>
  <c r="F180" i="1" s="1"/>
  <c r="E178" i="1"/>
  <c r="D178" i="1"/>
  <c r="C178" i="1"/>
  <c r="C180" i="1" s="1"/>
  <c r="G177" i="1"/>
  <c r="F176" i="1"/>
  <c r="F194" i="1" s="1"/>
  <c r="E176" i="1"/>
  <c r="D176" i="1"/>
  <c r="G176" i="1" s="1"/>
  <c r="C176" i="1"/>
  <c r="H160" i="1"/>
  <c r="G160" i="1"/>
  <c r="F160" i="1"/>
  <c r="E160" i="1"/>
  <c r="D160" i="1"/>
  <c r="C160" i="1"/>
  <c r="I159" i="1"/>
  <c r="I160" i="1" s="1"/>
  <c r="I158" i="1"/>
  <c r="I157" i="1"/>
  <c r="I156" i="1"/>
  <c r="E131" i="1"/>
  <c r="D131" i="1"/>
  <c r="C131" i="1"/>
  <c r="F130" i="1"/>
  <c r="F129" i="1"/>
  <c r="F131" i="1" s="1"/>
  <c r="F128" i="1"/>
  <c r="F127" i="1"/>
  <c r="E112" i="1"/>
  <c r="D112" i="1"/>
  <c r="C112" i="1"/>
  <c r="F111" i="1"/>
  <c r="F110" i="1"/>
  <c r="F109" i="1"/>
  <c r="F108" i="1"/>
  <c r="F112" i="1" s="1"/>
  <c r="K99" i="1"/>
  <c r="J99" i="1"/>
  <c r="I99" i="1"/>
  <c r="H99" i="1"/>
  <c r="G99" i="1"/>
  <c r="F99" i="1"/>
  <c r="E99" i="1"/>
  <c r="D99" i="1"/>
  <c r="C99" i="1"/>
  <c r="L98" i="1"/>
  <c r="L97" i="1"/>
  <c r="L96" i="1"/>
  <c r="L95" i="1"/>
  <c r="L99" i="1" s="1"/>
  <c r="I81" i="1"/>
  <c r="H81" i="1"/>
  <c r="G81" i="1"/>
  <c r="F81" i="1"/>
  <c r="D81" i="1"/>
  <c r="C81" i="1"/>
  <c r="J80" i="1"/>
  <c r="J79" i="1"/>
  <c r="E78" i="1"/>
  <c r="J78" i="1" s="1"/>
  <c r="J77" i="1"/>
  <c r="G194" i="1" l="1"/>
  <c r="G189" i="1"/>
  <c r="D194" i="1"/>
  <c r="D198" i="1" s="1"/>
  <c r="G178" i="1"/>
  <c r="G180" i="1" s="1"/>
  <c r="C189" i="1"/>
  <c r="D180" i="1"/>
  <c r="E189" i="1"/>
  <c r="F196" i="1"/>
  <c r="F198" i="1" s="1"/>
  <c r="C194" i="1"/>
  <c r="C198" i="1" s="1"/>
  <c r="E81" i="1"/>
  <c r="J81" i="1"/>
  <c r="G196" i="1" l="1"/>
  <c r="G198" i="1" s="1"/>
</calcChain>
</file>

<file path=xl/sharedStrings.xml><?xml version="1.0" encoding="utf-8"?>
<sst xmlns="http://schemas.openxmlformats.org/spreadsheetml/2006/main" count="198" uniqueCount="130">
  <si>
    <t>INFORME DE GESTIÓN TRIMESTRAL</t>
  </si>
  <si>
    <t>Laboratorio Nacional de Tiempo y Frecuencia</t>
  </si>
  <si>
    <t>No.</t>
  </si>
  <si>
    <t>Actividades</t>
  </si>
  <si>
    <t>Meta</t>
  </si>
  <si>
    <t>Cumplimiento</t>
  </si>
  <si>
    <t>Laboratorios nacionales de metrología legal competentes para realizar los controles metrológicos adecuados en el comercio, la salud y el medio ambiente Implementados.</t>
  </si>
  <si>
    <t>100 recalibración</t>
  </si>
  <si>
    <t>Esta meta semestral al tercer trimestre es 75 y hasta la fecha 140, lo que representa un 190 % la meta trimestral y 140 % la meta anual</t>
  </si>
  <si>
    <t>Un proyecto de reglamento</t>
  </si>
  <si>
    <t>Este año se ha publicado 2 reglamentos, representando un 200 % la meta planteada.</t>
  </si>
  <si>
    <t>Servicio de calibración</t>
  </si>
  <si>
    <t>95 % de los nuevos servicios solicitados</t>
  </si>
  <si>
    <t>Se ha prestado el 100% de los servicios de calibración solicitados, ver información en la primera tabla</t>
  </si>
  <si>
    <t>Verificación de medidores</t>
  </si>
  <si>
    <t>95 % de la verificación de medidores recibidos</t>
  </si>
  <si>
    <t>Se ha prestado el 100% de los servicios de verificación de medidores de energía eléctrica solicitados, ver información en la primera tabla</t>
  </si>
  <si>
    <t>Consultas y asesorías dadas a la industria</t>
  </si>
  <si>
    <t>95 % de las consultorías solicitadas</t>
  </si>
  <si>
    <t>Hemos recibido la solicitud de una consultoría y la mismo se ha prestado por lo que el cumplimiento es de 100%</t>
  </si>
  <si>
    <t>Intercomparación Nacionales</t>
  </si>
  <si>
    <t xml:space="preserve"> intercomparaciones</t>
  </si>
  <si>
    <t>Se han realizado 2 intercomparación, representando un 200 % a meta planteada</t>
  </si>
  <si>
    <t>Verificación medidores de flujo en plantas envasadoras de GLP</t>
  </si>
  <si>
    <t>7 500 verificaciones GLP</t>
  </si>
  <si>
    <t>Se han realizado 4 321 verificaciones de GLP, representando un 76.56 % la meta semestral y un 57.61% la anual.</t>
  </si>
  <si>
    <t>Nota: no se incluyen los servicios de agosto-septiembre 2025 de metrología legal sede.</t>
  </si>
  <si>
    <t xml:space="preserve">Verificación medidores de combustibles líquidos en estaciones de servicio </t>
  </si>
  <si>
    <t xml:space="preserve">40 000 verificaciones dispensadores de combustibles líquidos </t>
  </si>
  <si>
    <t>Se han realizado 30 081 verificaciones en estaciones de combustible, representando un 100.27 % la metra semestral y un 75.20 % la meta anual.</t>
  </si>
  <si>
    <t>Verificación de balanzas en los establecimientos comerciales, en aeropuertos, industrias y balanzas camioneras en terminales de combustibles y cementeras</t>
  </si>
  <si>
    <t>10 000 verificaciones Balanzas</t>
  </si>
  <si>
    <t>Se han realizado 8 142 verificaciones, representando un 108.56 % la meta semestral y un 81.56 % la meta anual.</t>
  </si>
  <si>
    <t>Exámenes de lotes de equipos de medición</t>
  </si>
  <si>
    <t>95 % de los exámenes de lotes solicitados</t>
  </si>
  <si>
    <t xml:space="preserve"> No se han presentado solicitudes, sin embargo, la Superintendencia se muestra muy interesada con el inicio de la fiscalización y además se está en conversación con una de las distribuidoras del país.</t>
  </si>
  <si>
    <t>Metrólogos competentes que suplen las</t>
  </si>
  <si>
    <t>necesidades demandadas por la industria en</t>
  </si>
  <si>
    <t>materia metrológica formados.</t>
  </si>
  <si>
    <t>No medido para este año</t>
  </si>
  <si>
    <t>Cantidad laboratorios Nacionales de Metrología legal</t>
  </si>
  <si>
    <t>competentes para realizar los controles</t>
  </si>
  <si>
    <t>metrológicos adecuados en el comercio, la</t>
  </si>
  <si>
    <t>salud y el medio ambiente implementados.</t>
  </si>
  <si>
    <t>95 % de las constancias solicitadas</t>
  </si>
  <si>
    <t>Se han atendido el 100% de las constancias solicitadas.</t>
  </si>
  <si>
    <t>Aprobación de modelos de instrumentos de medición</t>
  </si>
  <si>
    <t>95 % de las aprobaciones de modelos solicitadas</t>
  </si>
  <si>
    <t>Se han realizado las evaluaciones de modelo al 100% de los solicitadas</t>
  </si>
  <si>
    <t>Total</t>
  </si>
  <si>
    <t>Primer Trimestre</t>
  </si>
  <si>
    <t>Segundo Trimestre</t>
  </si>
  <si>
    <t>Tercer Trimestre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</si>
  <si>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</si>
  <si>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</si>
  <si>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</si>
  <si>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</si>
  <si>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</si>
  <si>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</si>
  <si>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</si>
  <si>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</si>
  <si>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Total, General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</si>
  <si>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</si>
  <si>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</si>
  <si>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</si>
  <si>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</si>
  <si>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</si>
  <si>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Verificación de Balanzas</t>
  </si>
  <si>
    <t>Inter comparaciones</t>
  </si>
  <si>
    <t>Total, General de Servicios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</si>
  <si>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</si>
  <si>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</si>
  <si>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</si>
  <si>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</si>
  <si>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</si>
  <si>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</si>
  <si>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</si>
  <si>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</si>
  <si>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</si>
  <si>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</si>
  <si>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</si>
  <si>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</si>
  <si>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</si>
  <si>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</si>
  <si>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Total, calibración medidores de presión</t>
  </si>
  <si>
    <t>Total, Verificación de Volumen Sede</t>
  </si>
  <si>
    <t>Total, Verificación de Balanzas Sede</t>
  </si>
  <si>
    <t>Total, de Verificación de Flujo Sede</t>
  </si>
  <si>
    <t>Total, Balanzas en estaciones de GLP Sede</t>
  </si>
  <si>
    <t>Total, Verificación GNV</t>
  </si>
  <si>
    <t>Constancia de Verificación</t>
  </si>
  <si>
    <t>Total, General de Servicios Sede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</si>
  <si>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</si>
  <si>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</si>
  <si>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</si>
  <si>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</si>
  <si>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</si>
  <si>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</si>
  <si>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</si>
  <si>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</si>
  <si>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</si>
  <si>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</si>
  <si>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</si>
  <si>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</si>
  <si>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</si>
  <si>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</si>
  <si>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</si>
  <si>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</si>
  <si>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</si>
  <si>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</si>
  <si>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 sin Anomalía</t>
  </si>
  <si>
    <t>Total, Calibración de Termómetros</t>
  </si>
  <si>
    <t>Total, Evaluación de Modelo</t>
  </si>
  <si>
    <t>Total, Servicios</t>
  </si>
  <si>
    <t>n/a</t>
  </si>
  <si>
    <t>Dirección de Metrología (DM)</t>
  </si>
  <si>
    <t>ENERO-SEPTIEMBR
AÑO   20 25</t>
  </si>
  <si>
    <t>Cuarto Trimestre</t>
  </si>
  <si>
    <t>Laboratorio Nacional de Masa y Volumen</t>
  </si>
  <si>
    <t xml:space="preserve">Calibración patrones </t>
  </si>
  <si>
    <t>Labotatorio Nacional de Mediciones Eléctricas</t>
  </si>
  <si>
    <t>Total, Calibración Thermohigrómetro</t>
  </si>
  <si>
    <t>Labroatorio Nacional de Temperatura</t>
  </si>
  <si>
    <t>Total Examen de modelo esfigmomanómetro</t>
  </si>
  <si>
    <t>Calibración de esfigmanómetro</t>
  </si>
  <si>
    <t>Laboratorio Naciona Dimensional y Presión</t>
  </si>
  <si>
    <t>Laboratorio Nacional de Peritaje de Medidores de Energía Eléctricas</t>
  </si>
  <si>
    <t>Metrología Legal Sede</t>
  </si>
  <si>
    <t>Nota: no incluye datos de agosto, ni de septiembre</t>
  </si>
  <si>
    <t>Metrología Legal Región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</si>
</sst>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767171"/>
      <name val="Times New Roman"/>
      <family val="1"/>
    </font>
    <font>
      <b/>
      <sz val="12"/>
      <color rgb="FF767171"/>
      <name val="Times New Roman"/>
      <family val="1"/>
    </font>
    <font>
      <b/>
      <sz val="20"/>
      <color rgb="FF244061"/>
      <name val="Times New Roman"/>
      <family val="1"/>
    </font>
    <font>
      <b/>
      <sz val="12"/>
      <color rgb="FF244061"/>
      <name val="Times New Roman"/>
      <family val="1"/>
    </font>
    <font>
      <b/>
      <sz val="18"/>
      <color rgb="FF244061"/>
      <name val="Times New Roman"/>
      <family val="1"/>
    </font>
    <font>
      <b/>
      <sz val="20"/>
      <color rgb="FF767171"/>
      <name val="Times New Roman"/>
      <family val="1"/>
    </font>
    <font>
      <sz val="11"/>
      <color theme="1"/>
      <name val="Calibri"/>
      <family val="2"/>
    </font>
    <font>
      <b/>
      <sz val="12"/>
      <color rgb="FFFFFFFF"/>
      <name val="Times New Roman"/>
      <family val="1"/>
    </font>
    <font>
      <b/>
      <sz val="11"/>
      <color rgb="FF767171"/>
      <name val="Times New Roman"/>
      <family val="1"/>
    </font>
    <font>
      <sz val="11"/>
      <color theme="1"/>
      <name val="Arial"/>
      <family val="2"/>
    </font>
    <font>
      <b/>
      <sz val="12"/>
      <color rgb="FF767171"/>
      <name val="Arial"/>
      <family val="2"/>
    </font>
    <font>
      <sz val="12"/>
      <color rgb="FF767171"/>
      <name val="Arial"/>
      <family val="2"/>
    </font>
    <font>
      <b/>
      <sz val="12"/>
      <color rgb="FF000000"/>
      <name val="Inherit"/>
    </font>
    <font>
      <sz val="12"/>
      <color theme="1"/>
      <name val="Times New Roman"/>
      <family val="1"/>
    </font>
    <font>
      <sz val="12"/>
      <color rgb="FF76717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3" borderId="7" xfId="0" applyFont="1" applyFill="1" applyBorder="1" applyAlignment="1">
      <alignment horizontal="justify" vertical="center"/>
    </xf>
    <xf numFmtId="0" fontId="2" fillId="3" borderId="2" xfId="0" applyFont="1" applyFill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8" fillId="0" borderId="1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justify" vertical="center"/>
    </xf>
    <xf numFmtId="0" fontId="2" fillId="3" borderId="6" xfId="0" applyFont="1" applyFill="1" applyBorder="1" applyAlignment="1">
      <alignment horizontal="justify" vertical="center"/>
    </xf>
    <xf numFmtId="0" fontId="2" fillId="3" borderId="7" xfId="0" applyFont="1" applyFill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4" xfId="0" applyBorder="1"/>
    <xf numFmtId="0" fontId="11" fillId="0" borderId="12" xfId="0" applyFont="1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3" fontId="1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12" xfId="0" applyFont="1" applyBorder="1" applyAlignment="1">
      <alignment vertical="center"/>
    </xf>
    <xf numFmtId="0" fontId="14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5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0" fillId="0" borderId="14" xfId="0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3" fontId="10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Dirección de Metrología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[10]General!$C$2</c:f>
              <c:strCache>
                <c:ptCount val="1"/>
                <c:pt idx="0">
                  <c:v>Total, Metrología Legal SD-RN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[10]General!$C$3:$C$5</c:f>
              <c:numCache>
                <c:formatCode>#,##0</c:formatCode>
                <c:ptCount val="3"/>
                <c:pt idx="0">
                  <c:v>16300</c:v>
                </c:pt>
                <c:pt idx="1">
                  <c:v>16768</c:v>
                </c:pt>
                <c:pt idx="2">
                  <c:v>10475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69-4A03-B2DA-7453C2CBDBB9}"/>
            </c:ext>
          </c:extLst>
        </c:ser>
        <c:ser>
          <c:idx val="1"/>
          <c:order val="1"/>
          <c:tx>
            <c:strRef>
              <c:f>[10]General!$D$2</c:f>
              <c:strCache>
                <c:ptCount val="1"/>
                <c:pt idx="0">
                  <c:v>Total, LAB. De Peritaje Región Norte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[10]General!$D$3:$D$5</c:f>
              <c:numCache>
                <c:formatCode>General</c:formatCode>
                <c:ptCount val="3"/>
                <c:pt idx="0" formatCode="#,##0">
                  <c:v>1779</c:v>
                </c:pt>
                <c:pt idx="1">
                  <c:v>1649</c:v>
                </c:pt>
                <c:pt idx="2">
                  <c:v>2759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69-4A03-B2DA-7453C2CBDBB9}"/>
            </c:ext>
          </c:extLst>
        </c:ser>
        <c:ser>
          <c:idx val="2"/>
          <c:order val="2"/>
          <c:tx>
            <c:strRef>
              <c:f>[10]General!$E$2</c:f>
              <c:strCache>
                <c:ptCount val="1"/>
                <c:pt idx="0">
                  <c:v>Total, LAB. De Tiempo y Frecuencia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[10]General!$E$3:$E$5</c:f>
              <c:numCache>
                <c:formatCode>General</c:formatCode>
                <c:ptCount val="3"/>
                <c:pt idx="0">
                  <c:v>2</c:v>
                </c:pt>
                <c:pt idx="1">
                  <c:v>9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69-4A03-B2DA-7453C2CBDBB9}"/>
            </c:ext>
          </c:extLst>
        </c:ser>
        <c:ser>
          <c:idx val="3"/>
          <c:order val="3"/>
          <c:tx>
            <c:strRef>
              <c:f>[10]General!$F$2</c:f>
              <c:strCache>
                <c:ptCount val="1"/>
                <c:pt idx="0">
                  <c:v>Total, LAB. De Masa y Volumen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[10]General!$F$3:$F$5</c:f>
              <c:numCache>
                <c:formatCode>#,##0</c:formatCode>
                <c:ptCount val="3"/>
                <c:pt idx="0">
                  <c:v>85</c:v>
                </c:pt>
                <c:pt idx="1">
                  <c:v>1672</c:v>
                </c:pt>
                <c:pt idx="2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D69-4A03-B2DA-7453C2CBDBB9}"/>
            </c:ext>
          </c:extLst>
        </c:ser>
        <c:ser>
          <c:idx val="4"/>
          <c:order val="4"/>
          <c:tx>
            <c:strRef>
              <c:f>[10]General!$G$2</c:f>
              <c:strCache>
                <c:ptCount val="1"/>
                <c:pt idx="0">
                  <c:v>Total, LAB. De Mediciones Eléctricas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[10]General!$G$3:$G$5</c:f>
              <c:numCache>
                <c:formatCode>General</c:formatCode>
                <c:ptCount val="3"/>
                <c:pt idx="0">
                  <c:v>19</c:v>
                </c:pt>
                <c:pt idx="1">
                  <c:v>32</c:v>
                </c:pt>
                <c:pt idx="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69-4A03-B2DA-7453C2CBDBB9}"/>
            </c:ext>
          </c:extLst>
        </c:ser>
        <c:ser>
          <c:idx val="5"/>
          <c:order val="5"/>
          <c:tx>
            <c:strRef>
              <c:f>[10]General!$H$2</c:f>
              <c:strCache>
                <c:ptCount val="1"/>
                <c:pt idx="0">
                  <c:v>Total, LAB. Nacional de Peritaje SD</c:v>
                </c:pt>
              </c:strCache>
            </c:strRef>
          </c:tx>
          <c:spPr>
            <a:solidFill>
              <a:srgbClr val="142F6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[10]General!$H$3:$H$5</c:f>
              <c:numCache>
                <c:formatCode>General</c:formatCode>
                <c:ptCount val="3"/>
                <c:pt idx="0" formatCode="#,##0">
                  <c:v>2029</c:v>
                </c:pt>
                <c:pt idx="1">
                  <c:v>3011</c:v>
                </c:pt>
                <c:pt idx="2">
                  <c:v>2902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D69-4A03-B2DA-7453C2CBDBB9}"/>
            </c:ext>
          </c:extLst>
        </c:ser>
        <c:ser>
          <c:idx val="6"/>
          <c:order val="6"/>
          <c:tx>
            <c:strRef>
              <c:f>[10]General!$I$2</c:f>
              <c:strCache>
                <c:ptCount val="1"/>
                <c:pt idx="0">
                  <c:v>Total, LAB. Nacional Dimensional y Presión</c:v>
                </c:pt>
              </c:strCache>
            </c:strRef>
          </c:tx>
          <c:spPr>
            <a:solidFill>
              <a:srgbClr val="47A8E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[10]General!$I$3:$I$5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D69-4A03-B2DA-7453C2CBDBB9}"/>
            </c:ext>
          </c:extLst>
        </c:ser>
        <c:ser>
          <c:idx val="7"/>
          <c:order val="7"/>
          <c:tx>
            <c:strRef>
              <c:f>[10]General!$J$2</c:f>
              <c:strCache>
                <c:ptCount val="1"/>
                <c:pt idx="0">
                  <c:v>LAB. Nacional de Temperatura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[10]General!$J$3:$J$5</c:f>
              <c:numCache>
                <c:formatCode>General</c:formatCode>
                <c:ptCount val="3"/>
                <c:pt idx="0">
                  <c:v>7</c:v>
                </c:pt>
                <c:pt idx="1">
                  <c:v>4</c:v>
                </c:pt>
                <c:pt idx="2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D69-4A03-B2DA-7453C2CBDBB9}"/>
            </c:ext>
          </c:extLst>
        </c:ser>
        <c:ser>
          <c:idx val="8"/>
          <c:order val="8"/>
          <c:tx>
            <c:strRef>
              <c:f>[10]General!$K$2</c:f>
              <c:strCache>
                <c:ptCount val="1"/>
                <c:pt idx="0">
                  <c:v>Total, General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[10]General!$B$3:$B$5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[10]General!$K$3:$K$5</c:f>
              <c:numCache>
                <c:formatCode>#,##0</c:formatCode>
                <c:ptCount val="3"/>
                <c:pt idx="0">
                  <c:v>20222</c:v>
                </c:pt>
                <c:pt idx="1">
                  <c:v>23146</c:v>
                </c:pt>
                <c:pt idx="2">
                  <c:v>16298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D69-4A03-B2DA-7453C2CBDBB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363039"/>
        <c:axId val="8362559"/>
        <c:axId val="0"/>
      </c:bar3DChart>
      <c:catAx>
        <c:axId val="83630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362559"/>
        <c:crosses val="autoZero"/>
        <c:auto val="1"/>
        <c:lblAlgn val="ctr"/>
        <c:lblOffset val="100"/>
        <c:noMultiLvlLbl val="0"/>
      </c:catAx>
      <c:valAx>
        <c:axId val="8362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36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53635386085349E-2"/>
          <c:y val="0.55671816705698052"/>
          <c:w val="0.85086481730832886"/>
          <c:h val="0.428248006834274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US"/>
              <a:t>Servicios Laboratorio Nacional de Masa y Volumen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'[10]Masa y Volumen'!$C$2</c:f>
              <c:strCache>
                <c:ptCount val="1"/>
                <c:pt idx="0">
                  <c:v>Total, de Calibraciones de Patrones de Volumen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Volumen'!$C$3:$C$5</c:f>
              <c:numCache>
                <c:formatCode>General</c:formatCode>
                <c:ptCount val="3"/>
                <c:pt idx="0" formatCode="#,##0">
                  <c:v>22</c:v>
                </c:pt>
                <c:pt idx="1">
                  <c:v>20</c:v>
                </c:pt>
                <c:pt idx="2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FE-4B98-9262-2BDD29D6BC32}"/>
            </c:ext>
          </c:extLst>
        </c:ser>
        <c:ser>
          <c:idx val="1"/>
          <c:order val="1"/>
          <c:tx>
            <c:strRef>
              <c:f>'[10]Masa y Volumen'!$D$2</c:f>
              <c:strCache>
                <c:ptCount val="1"/>
                <c:pt idx="0">
                  <c:v>Total, de Calibraciones de Pesas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Volumen'!$D$3:$D$5</c:f>
              <c:numCache>
                <c:formatCode>General</c:formatCode>
                <c:ptCount val="3"/>
                <c:pt idx="0" formatCode="#,##0">
                  <c:v>40</c:v>
                </c:pt>
                <c:pt idx="1">
                  <c:v>43</c:v>
                </c:pt>
                <c:pt idx="2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FE-4B98-9262-2BDD29D6BC32}"/>
            </c:ext>
          </c:extLst>
        </c:ser>
        <c:ser>
          <c:idx val="2"/>
          <c:order val="2"/>
          <c:tx>
            <c:strRef>
              <c:f>'[10]Masa y Volumen'!$E$2</c:f>
              <c:strCache>
                <c:ptCount val="1"/>
                <c:pt idx="0">
                  <c:v>Total, de Evaluaciones de Modelo de Balanzas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Volumen'!$E$3:$E$5</c:f>
              <c:numCache>
                <c:formatCode>General</c:formatCode>
                <c:ptCount val="3"/>
                <c:pt idx="0" formatCode="#,##0">
                  <c:v>21</c:v>
                </c:pt>
                <c:pt idx="1">
                  <c:v>8</c:v>
                </c:pt>
                <c:pt idx="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FE-4B98-9262-2BDD29D6BC32}"/>
            </c:ext>
          </c:extLst>
        </c:ser>
        <c:ser>
          <c:idx val="3"/>
          <c:order val="3"/>
          <c:tx>
            <c:strRef>
              <c:f>'[10]Masa y Volumen'!$F$2</c:f>
              <c:strCache>
                <c:ptCount val="1"/>
                <c:pt idx="0">
                  <c:v>Total, de Calibración de Balanzas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Volumen'!$F$3:$F$5</c:f>
              <c:numCache>
                <c:formatCode>General</c:formatCode>
                <c:ptCount val="3"/>
                <c:pt idx="0" formatCode="#,##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FFE-4B98-9262-2BDD29D6BC32}"/>
            </c:ext>
          </c:extLst>
        </c:ser>
        <c:ser>
          <c:idx val="4"/>
          <c:order val="4"/>
          <c:tx>
            <c:strRef>
              <c:f>'[10]Masa y Volumen'!$G$2</c:f>
              <c:strCache>
                <c:ptCount val="1"/>
                <c:pt idx="0">
                  <c:v>Total, Ajustes de Balanzas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Volumen'!$G$3:$G$5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FFE-4B98-9262-2BDD29D6BC32}"/>
            </c:ext>
          </c:extLst>
        </c:ser>
        <c:ser>
          <c:idx val="5"/>
          <c:order val="5"/>
          <c:tx>
            <c:strRef>
              <c:f>'[10]Masa y Volumen'!$H$2</c:f>
              <c:strCache>
                <c:ptCount val="1"/>
                <c:pt idx="0">
                  <c:v>Verificación de Balanzas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D9D9D9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6FFE-4B98-9262-2BDD29D6BC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Volumen'!$H$3:$H$5</c:f>
              <c:numCache>
                <c:formatCode>General</c:formatCode>
                <c:ptCount val="3"/>
                <c:pt idx="0" formatCode="#,##0">
                  <c:v>0</c:v>
                </c:pt>
                <c:pt idx="1">
                  <c:v>1600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FFE-4B98-9262-2BDD29D6BC32}"/>
            </c:ext>
          </c:extLst>
        </c:ser>
        <c:ser>
          <c:idx val="6"/>
          <c:order val="6"/>
          <c:tx>
            <c:strRef>
              <c:f>'[10]Masa y Volumen'!$I$2</c:f>
              <c:strCache>
                <c:ptCount val="1"/>
                <c:pt idx="0">
                  <c:v>Inter comparaciones</c:v>
                </c:pt>
              </c:strCache>
            </c:strRef>
          </c:tx>
          <c:spPr>
            <a:solidFill>
              <a:srgbClr val="7D8589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'[10]Masa y Volumen'!$B$3:$B$5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'[10]Masa y Volumen'!$I$3:$I$5</c:f>
              <c:numCache>
                <c:formatCode>General</c:formatCode>
                <c:ptCount val="3"/>
                <c:pt idx="0" formatCode="#,##0">
                  <c:v>1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FFE-4B98-9262-2BDD29D6BC3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44872688"/>
        <c:axId val="960928223"/>
        <c:axId val="0"/>
      </c:bar3DChart>
      <c:catAx>
        <c:axId val="1044872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US"/>
          </a:p>
        </c:txPr>
        <c:crossAx val="960928223"/>
        <c:crosses val="autoZero"/>
        <c:auto val="1"/>
        <c:lblAlgn val="ctr"/>
        <c:lblOffset val="100"/>
        <c:noMultiLvlLbl val="0"/>
      </c:catAx>
      <c:valAx>
        <c:axId val="960928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US"/>
          </a:p>
        </c:txPr>
        <c:crossAx val="104487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</a:t>
            </a:r>
            <a:r>
              <a:rPr lang="es-US" baseline="0"/>
              <a:t> Nacional de Mediciones Eléctricas</a:t>
            </a:r>
            <a:r>
              <a:rPr lang="es-US"/>
              <a:t>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'[10]Mediciones Eléctricas'!$C$3</c:f>
              <c:strCache>
                <c:ptCount val="1"/>
                <c:pt idx="0">
                  <c:v>Total, de Examen de Modelo Energía Activa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Eléctricas'!$C$4:$C$6</c:f>
              <c:numCache>
                <c:formatCode>General</c:formatCode>
                <c:ptCount val="3"/>
                <c:pt idx="0">
                  <c:v>1</c:v>
                </c:pt>
                <c:pt idx="1">
                  <c:v>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A-4182-8EB6-52CCD33D530C}"/>
            </c:ext>
          </c:extLst>
        </c:ser>
        <c:ser>
          <c:idx val="1"/>
          <c:order val="1"/>
          <c:tx>
            <c:strRef>
              <c:f>'[10]Mediciones Eléctricas'!$D$3</c:f>
              <c:strCache>
                <c:ptCount val="1"/>
                <c:pt idx="0">
                  <c:v>Total, Examen de Modelo Activa/Reactiva monofásico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Eléctricas'!$D$4:$D$6</c:f>
              <c:numCache>
                <c:formatCode>General</c:formatCode>
                <c:ptCount val="3"/>
                <c:pt idx="0">
                  <c:v>4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6A-4182-8EB6-52CCD33D530C}"/>
            </c:ext>
          </c:extLst>
        </c:ser>
        <c:ser>
          <c:idx val="2"/>
          <c:order val="2"/>
          <c:tx>
            <c:strRef>
              <c:f>'[10]Mediciones Eléctricas'!$E$3</c:f>
              <c:strCache>
                <c:ptCount val="1"/>
                <c:pt idx="0">
                  <c:v>Total, Examen de Modelo Trifásica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Eléctricas'!$E$4:$E$6</c:f>
              <c:numCache>
                <c:formatCode>General</c:formatCode>
                <c:ptCount val="3"/>
                <c:pt idx="0">
                  <c:v>1</c:v>
                </c:pt>
                <c:pt idx="1">
                  <c:v>6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6A-4182-8EB6-52CCD33D530C}"/>
            </c:ext>
          </c:extLst>
        </c:ser>
        <c:ser>
          <c:idx val="3"/>
          <c:order val="3"/>
          <c:tx>
            <c:strRef>
              <c:f>'[10]Mediciones Eléctricas'!$F$3</c:f>
              <c:strCache>
                <c:ptCount val="1"/>
                <c:pt idx="0">
                  <c:v>Total, de Duplicados de examen de modelo monofásico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Eléctricas'!$F$4:$F$6</c:f>
              <c:numCache>
                <c:formatCode>General</c:formatCode>
                <c:ptCount val="3"/>
                <c:pt idx="0">
                  <c:v>1</c:v>
                </c:pt>
                <c:pt idx="1">
                  <c:v>9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6A-4182-8EB6-52CCD33D530C}"/>
            </c:ext>
          </c:extLst>
        </c:ser>
        <c:ser>
          <c:idx val="4"/>
          <c:order val="4"/>
          <c:tx>
            <c:strRef>
              <c:f>'[10]Mediciones Eléctricas'!$G$3</c:f>
              <c:strCache>
                <c:ptCount val="1"/>
                <c:pt idx="0">
                  <c:v>Total, de Duplicados de examen de modelo trifásico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Eléctricas'!$G$4:$G$6</c:f>
              <c:numCache>
                <c:formatCode>General</c:formatCode>
                <c:ptCount val="3"/>
                <c:pt idx="0">
                  <c:v>8</c:v>
                </c:pt>
                <c:pt idx="1">
                  <c:v>11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26A-4182-8EB6-52CCD33D530C}"/>
            </c:ext>
          </c:extLst>
        </c:ser>
        <c:ser>
          <c:idx val="5"/>
          <c:order val="5"/>
          <c:tx>
            <c:strRef>
              <c:f>'[10]Mediciones Eléctricas'!$H$3</c:f>
              <c:strCache>
                <c:ptCount val="1"/>
                <c:pt idx="0">
                  <c:v>Total, Calibraciones de medidores testigos</c:v>
                </c:pt>
              </c:strCache>
            </c:strRef>
          </c:tx>
          <c:spPr>
            <a:solidFill>
              <a:srgbClr val="47A8E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Eléctricas'!$H$4:$H$6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26A-4182-8EB6-52CCD33D530C}"/>
            </c:ext>
          </c:extLst>
        </c:ser>
        <c:ser>
          <c:idx val="6"/>
          <c:order val="6"/>
          <c:tx>
            <c:strRef>
              <c:f>'[10]Mediciones Eléctricas'!$I$3</c:f>
              <c:strCache>
                <c:ptCount val="1"/>
                <c:pt idx="0">
                  <c:v>Total, calibraciones otros fines</c:v>
                </c:pt>
              </c:strCache>
            </c:strRef>
          </c:tx>
          <c:spPr>
            <a:solidFill>
              <a:srgbClr val="142F6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Eléctricas'!$I$4:$I$6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26A-4182-8EB6-52CCD33D530C}"/>
            </c:ext>
          </c:extLst>
        </c:ser>
        <c:ser>
          <c:idx val="7"/>
          <c:order val="7"/>
          <c:tx>
            <c:strRef>
              <c:f>'[10]Mediciones Eléctricas'!$J$3</c:f>
              <c:strCache>
                <c:ptCount val="1"/>
                <c:pt idx="0">
                  <c:v>Total, Inspección de lotes</c:v>
                </c:pt>
              </c:strCache>
            </c:strRef>
          </c:tx>
          <c:spPr>
            <a:solidFill>
              <a:srgbClr val="D9D9D9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Eléctricas'!$J$4:$J$6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26A-4182-8EB6-52CCD33D530C}"/>
            </c:ext>
          </c:extLst>
        </c:ser>
        <c:ser>
          <c:idx val="8"/>
          <c:order val="8"/>
          <c:tx>
            <c:strRef>
              <c:f>'[10]Mediciones Eléctricas'!$K$3</c:f>
              <c:strCache>
                <c:ptCount val="1"/>
                <c:pt idx="0">
                  <c:v>Calibración patrones </c:v>
                </c:pt>
              </c:strCache>
            </c:strRef>
          </c:tx>
          <c:spPr>
            <a:solidFill>
              <a:srgbClr val="7D8589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Eléctricas'!$K$4:$K$6</c:f>
              <c:numCache>
                <c:formatCode>General</c:formatCode>
                <c:ptCount val="3"/>
                <c:pt idx="0">
                  <c:v>0</c:v>
                </c:pt>
                <c:pt idx="1">
                  <c:v>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26A-4182-8EB6-52CCD33D530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14352944"/>
        <c:axId val="1014354864"/>
        <c:axId val="0"/>
      </c:bar3DChart>
      <c:catAx>
        <c:axId val="101435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4864"/>
        <c:crosses val="autoZero"/>
        <c:auto val="1"/>
        <c:lblAlgn val="ctr"/>
        <c:lblOffset val="100"/>
        <c:noMultiLvlLbl val="0"/>
      </c:catAx>
      <c:valAx>
        <c:axId val="1014354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2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de Temperatura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[10]Temperatura!$B$3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[10]Temperatura!$C$3:$E$3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9E-4A38-9418-9D332283D3AA}"/>
            </c:ext>
          </c:extLst>
        </c:ser>
        <c:ser>
          <c:idx val="1"/>
          <c:order val="1"/>
          <c:tx>
            <c:strRef>
              <c:f>[10]Temperatura!$B$4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[10]Temperatura!$C$4:$E$4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9E-4A38-9418-9D332283D3AA}"/>
            </c:ext>
          </c:extLst>
        </c:ser>
        <c:ser>
          <c:idx val="2"/>
          <c:order val="2"/>
          <c:tx>
            <c:strRef>
              <c:f>[10]Temperatura!$B$5</c:f>
              <c:strCache>
                <c:ptCount val="1"/>
                <c:pt idx="0">
                  <c:v>Tercer Trimestre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[10]Temperatura!$C$5:$E$5</c:f>
              <c:numCache>
                <c:formatCode>General</c:formatCode>
                <c:ptCount val="3"/>
                <c:pt idx="0">
                  <c:v>3</c:v>
                </c:pt>
                <c:pt idx="1">
                  <c:v>17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C9E-4A38-9418-9D332283D3A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49795504"/>
        <c:axId val="949797424"/>
        <c:axId val="0"/>
      </c:bar3DChart>
      <c:catAx>
        <c:axId val="94979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7424"/>
        <c:crosses val="autoZero"/>
        <c:auto val="1"/>
        <c:lblAlgn val="ctr"/>
        <c:lblOffset val="100"/>
        <c:noMultiLvlLbl val="0"/>
      </c:catAx>
      <c:valAx>
        <c:axId val="94979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Dimensional y Presión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[10]Presión!$C$2</c:f>
              <c:strCache>
                <c:ptCount val="1"/>
                <c:pt idx="0">
                  <c:v>Total, calibración medidores de presión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[10]Presión!$C$3:$C$4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D5-48B8-B3C5-39692B8D6F62}"/>
            </c:ext>
          </c:extLst>
        </c:ser>
        <c:ser>
          <c:idx val="1"/>
          <c:order val="1"/>
          <c:tx>
            <c:strRef>
              <c:f>[10]Presión!$D$2</c:f>
              <c:strCache>
                <c:ptCount val="1"/>
                <c:pt idx="0">
                  <c:v>Total Examen de modelo esfigmomanómetro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[10]Presión!$D$3:$D$4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D5-48B8-B3C5-39692B8D6F62}"/>
            </c:ext>
          </c:extLst>
        </c:ser>
        <c:ser>
          <c:idx val="2"/>
          <c:order val="2"/>
          <c:tx>
            <c:strRef>
              <c:f>[10]Presión!$E$2</c:f>
              <c:strCache>
                <c:ptCount val="1"/>
                <c:pt idx="0">
                  <c:v>Calibración de esfigmanómetro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[10]Presión!$E$3:$E$4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D5-48B8-B3C5-39692B8D6F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9096751"/>
        <c:axId val="1179081871"/>
        <c:axId val="0"/>
      </c:bar3DChart>
      <c:catAx>
        <c:axId val="117909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81871"/>
        <c:crosses val="autoZero"/>
        <c:auto val="1"/>
        <c:lblAlgn val="ctr"/>
        <c:lblOffset val="100"/>
        <c:noMultiLvlLbl val="0"/>
      </c:catAx>
      <c:valAx>
        <c:axId val="117908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96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MX"/>
              <a:t>Servicios Tiempo y Frecuencia 2025</a:t>
            </a:r>
          </a:p>
          <a:p>
            <a:pPr>
              <a:defRPr/>
            </a:pP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'[10]Tiempo y Frecuencia'!$D$5</c:f>
              <c:strCache>
                <c:ptCount val="1"/>
                <c:pt idx="0">
                  <c:v>Total, Analizador de redes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Frecuencia'!$D$6:$D$8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5A-4D4D-BE07-5B4FE6CA1F86}"/>
            </c:ext>
          </c:extLst>
        </c:ser>
        <c:ser>
          <c:idx val="1"/>
          <c:order val="1"/>
          <c:tx>
            <c:strRef>
              <c:f>'[10]Tiempo y Frecuencia'!$E$5</c:f>
              <c:strCache>
                <c:ptCount val="1"/>
                <c:pt idx="0">
                  <c:v>Total, Multímetro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Frecuencia'!$E$6:$E$8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5A-4D4D-BE07-5B4FE6CA1F86}"/>
            </c:ext>
          </c:extLst>
        </c:ser>
        <c:ser>
          <c:idx val="2"/>
          <c:order val="2"/>
          <c:tx>
            <c:strRef>
              <c:f>'[10]Tiempo y Frecuencia'!$F$5</c:f>
              <c:strCache>
                <c:ptCount val="1"/>
                <c:pt idx="0">
                  <c:v>Total, Pinza Amperimétrica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Frecuencia'!$F$6:$F$8</c:f>
              <c:numCache>
                <c:formatCode>General</c:formatCode>
                <c:ptCount val="3"/>
                <c:pt idx="0">
                  <c:v>2</c:v>
                </c:pt>
                <c:pt idx="1">
                  <c:v>1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5A-4D4D-BE07-5B4FE6CA1F86}"/>
            </c:ext>
          </c:extLst>
        </c:ser>
        <c:ser>
          <c:idx val="3"/>
          <c:order val="3"/>
          <c:tx>
            <c:strRef>
              <c:f>'[10]Tiempo y Frecuencia'!$G$5</c:f>
              <c:strCache>
                <c:ptCount val="1"/>
                <c:pt idx="0">
                  <c:v>Total, Secuencímetro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Frecuencia'!$G$6:$G$8</c:f>
              <c:numCache>
                <c:formatCode>General</c:formatCode>
                <c:ptCount val="3"/>
                <c:pt idx="0">
                  <c:v>0</c:v>
                </c:pt>
                <c:pt idx="1">
                  <c:v>3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C5A-4D4D-BE07-5B4FE6CA1F86}"/>
            </c:ext>
          </c:extLst>
        </c:ser>
        <c:ser>
          <c:idx val="4"/>
          <c:order val="4"/>
          <c:tx>
            <c:strRef>
              <c:f>'[10]Tiempo y Frecuencia'!$H$5</c:f>
              <c:strCache>
                <c:ptCount val="1"/>
                <c:pt idx="0">
                  <c:v>Total, Tensímetro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Frecuencia'!$H$6:$H$8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5A-4D4D-BE07-5B4FE6CA1F86}"/>
            </c:ext>
          </c:extLst>
        </c:ser>
        <c:ser>
          <c:idx val="5"/>
          <c:order val="5"/>
          <c:tx>
            <c:strRef>
              <c:f>'[10]Tiempo y Frecuencia'!$I$5</c:f>
              <c:strCache>
                <c:ptCount val="1"/>
                <c:pt idx="0">
                  <c:v>Total, Calibración Piranómetro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'[10]Tiempo y Frecuencia'!$C$6:$C$8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'[10]Tiempo y Frecuencia'!$I$6:$I$8</c:f>
              <c:numCache>
                <c:formatCode>General</c:formatCode>
                <c:ptCount val="3"/>
                <c:pt idx="0">
                  <c:v>0</c:v>
                </c:pt>
                <c:pt idx="1">
                  <c:v>4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C5A-4D4D-BE07-5B4FE6CA1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88665119"/>
        <c:axId val="888666831"/>
        <c:axId val="0"/>
      </c:bar3DChart>
      <c:catAx>
        <c:axId val="888665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6831"/>
        <c:crosses val="autoZero"/>
        <c:auto val="1"/>
        <c:lblAlgn val="ctr"/>
        <c:lblOffset val="100"/>
        <c:noMultiLvlLbl val="0"/>
      </c:catAx>
      <c:valAx>
        <c:axId val="888666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Labroatorio Nacional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8095238095239"/>
          <c:y val="0.17103484478233325"/>
          <c:w val="0.85725327812284335"/>
          <c:h val="0.3162313331523214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'[10]Peritaje SD '!$C$2</c:f>
              <c:strCache>
                <c:ptCount val="1"/>
                <c:pt idx="0">
                  <c:v>Total, de Verificaciones administrativas de EDESUR con Anomalía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'!$C$3:$C$5</c:f>
              <c:numCache>
                <c:formatCode>General</c:formatCode>
                <c:ptCount val="3"/>
                <c:pt idx="0">
                  <c:v>793</c:v>
                </c:pt>
                <c:pt idx="1">
                  <c:v>1700</c:v>
                </c:pt>
                <c:pt idx="2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FB-4728-A7D1-B52D1EA4F1C3}"/>
            </c:ext>
          </c:extLst>
        </c:ser>
        <c:ser>
          <c:idx val="1"/>
          <c:order val="1"/>
          <c:tx>
            <c:strRef>
              <c:f>'[10]Peritaje SD '!$D$2</c:f>
              <c:strCache>
                <c:ptCount val="1"/>
                <c:pt idx="0">
                  <c:v>Total, de Verificaciones administrativas de EDESUR sin Anomalía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2-62FB-4728-A7D1-B52D1EA4F1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'!$D$3:$D$5</c:f>
              <c:numCache>
                <c:formatCode>General</c:formatCode>
                <c:ptCount val="3"/>
                <c:pt idx="0">
                  <c:v>391</c:v>
                </c:pt>
                <c:pt idx="1">
                  <c:v>691</c:v>
                </c:pt>
                <c:pt idx="2">
                  <c:v>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FB-4728-A7D1-B52D1EA4F1C3}"/>
            </c:ext>
          </c:extLst>
        </c:ser>
        <c:ser>
          <c:idx val="2"/>
          <c:order val="2"/>
          <c:tx>
            <c:strRef>
              <c:f>'[10]Peritaje SD '!$E$2</c:f>
              <c:strCache>
                <c:ptCount val="1"/>
                <c:pt idx="0">
                  <c:v>Total, de Verificaciones penales de EDESUR con Anomalía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'!$E$3:$E$5</c:f>
              <c:numCache>
                <c:formatCode>General</c:formatCode>
                <c:ptCount val="3"/>
                <c:pt idx="0">
                  <c:v>47</c:v>
                </c:pt>
                <c:pt idx="1">
                  <c:v>64</c:v>
                </c:pt>
                <c:pt idx="2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FB-4728-A7D1-B52D1EA4F1C3}"/>
            </c:ext>
          </c:extLst>
        </c:ser>
        <c:ser>
          <c:idx val="3"/>
          <c:order val="3"/>
          <c:tx>
            <c:strRef>
              <c:f>'[10]Peritaje SD '!$F$2</c:f>
              <c:strCache>
                <c:ptCount val="1"/>
                <c:pt idx="0">
                  <c:v>Total, de Verificaciones penales de EDESUR sin Anomalía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'!$B$3:$B$5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'!$F$3:$F$5</c:f>
              <c:numCache>
                <c:formatCode>General</c:formatCode>
                <c:ptCount val="3"/>
                <c:pt idx="0">
                  <c:v>5</c:v>
                </c:pt>
                <c:pt idx="1">
                  <c:v>2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2FB-4728-A7D1-B52D1EA4F1C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08129295"/>
        <c:axId val="1108130735"/>
        <c:axId val="0"/>
      </c:bar3DChart>
      <c:catAx>
        <c:axId val="1108129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08130735"/>
        <c:crosses val="autoZero"/>
        <c:auto val="1"/>
        <c:lblAlgn val="ctr"/>
        <c:lblOffset val="100"/>
        <c:noMultiLvlLbl val="0"/>
      </c:catAx>
      <c:valAx>
        <c:axId val="110813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081292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4282508164740283E-2"/>
          <c:y val="0.61103629287718342"/>
          <c:w val="0.69064801682398391"/>
          <c:h val="0.36137750022626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'[10]Peritaje SD '!$C$11</c:f>
              <c:strCache>
                <c:ptCount val="1"/>
                <c:pt idx="0">
                  <c:v>Total, de Verificaciones administrativas de EDEESTE con Anomalía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'!$B$12:$B$14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'!$C$12:$C$14</c:f>
              <c:numCache>
                <c:formatCode>General</c:formatCode>
                <c:ptCount val="3"/>
                <c:pt idx="0">
                  <c:v>539</c:v>
                </c:pt>
                <c:pt idx="1">
                  <c:v>377</c:v>
                </c:pt>
                <c:pt idx="2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43-4ADE-9502-CB06E56F8E99}"/>
            </c:ext>
          </c:extLst>
        </c:ser>
        <c:ser>
          <c:idx val="1"/>
          <c:order val="1"/>
          <c:tx>
            <c:strRef>
              <c:f>'[10]Peritaje SD '!$D$11</c:f>
              <c:strCache>
                <c:ptCount val="1"/>
                <c:pt idx="0">
                  <c:v>Total, de Verificaciones administrativas de EDEESTE sin Anomalía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'!$B$12:$B$14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'!$D$12:$D$14</c:f>
              <c:numCache>
                <c:formatCode>General</c:formatCode>
                <c:ptCount val="3"/>
                <c:pt idx="0">
                  <c:v>235</c:v>
                </c:pt>
                <c:pt idx="1">
                  <c:v>170</c:v>
                </c:pt>
                <c:pt idx="2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43-4ADE-9502-CB06E56F8E99}"/>
            </c:ext>
          </c:extLst>
        </c:ser>
        <c:ser>
          <c:idx val="2"/>
          <c:order val="2"/>
          <c:tx>
            <c:strRef>
              <c:f>'[10]Peritaje SD '!$E$11</c:f>
              <c:strCache>
                <c:ptCount val="1"/>
                <c:pt idx="0">
                  <c:v>Total, de Verificaciones penales de EDEESTE con Anomalía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'!$B$12:$B$14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'!$E$12:$E$14</c:f>
              <c:numCache>
                <c:formatCode>General</c:formatCode>
                <c:ptCount val="3"/>
                <c:pt idx="0">
                  <c:v>18</c:v>
                </c:pt>
                <c:pt idx="1">
                  <c:v>7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43-4ADE-9502-CB06E56F8E99}"/>
            </c:ext>
          </c:extLst>
        </c:ser>
        <c:ser>
          <c:idx val="3"/>
          <c:order val="3"/>
          <c:tx>
            <c:strRef>
              <c:f>'[10]Peritaje SD '!$F$11</c:f>
              <c:strCache>
                <c:ptCount val="1"/>
                <c:pt idx="0">
                  <c:v>Total, de Verificaciones penales de EDEESTE sin Anomalía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'!$B$12:$B$14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'!$F$12:$F$14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43-4ADE-9502-CB06E56F8E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8095"/>
        <c:axId val="798466175"/>
        <c:axId val="0"/>
      </c:bar3DChart>
      <c:catAx>
        <c:axId val="798468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6175"/>
        <c:crosses val="autoZero"/>
        <c:auto val="1"/>
        <c:lblAlgn val="ctr"/>
        <c:lblOffset val="100"/>
        <c:noMultiLvlLbl val="0"/>
      </c:catAx>
      <c:valAx>
        <c:axId val="798466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8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Labroatorio Nacionale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'[10]Peritaje SD '!$C$20</c:f>
              <c:strCache>
                <c:ptCount val="1"/>
                <c:pt idx="0">
                  <c:v>Total, de Verificaciones administrativas con Anomalía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'!$C$21:$C$23</c:f>
              <c:numCache>
                <c:formatCode>General</c:formatCode>
                <c:ptCount val="3"/>
                <c:pt idx="0">
                  <c:v>1332</c:v>
                </c:pt>
                <c:pt idx="1">
                  <c:v>2077</c:v>
                </c:pt>
                <c:pt idx="2">
                  <c:v>1898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43-4539-AF84-433CBE4EF9BD}"/>
            </c:ext>
          </c:extLst>
        </c:ser>
        <c:ser>
          <c:idx val="1"/>
          <c:order val="1"/>
          <c:tx>
            <c:strRef>
              <c:f>'[10]Peritaje SD '!$D$20</c:f>
              <c:strCache>
                <c:ptCount val="1"/>
                <c:pt idx="0">
                  <c:v>Total, de Verificaciones administrativas sin Anomalía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'!$D$21:$D$23</c:f>
              <c:numCache>
                <c:formatCode>General</c:formatCode>
                <c:ptCount val="3"/>
                <c:pt idx="0">
                  <c:v>626</c:v>
                </c:pt>
                <c:pt idx="1">
                  <c:v>861</c:v>
                </c:pt>
                <c:pt idx="2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43-4539-AF84-433CBE4EF9BD}"/>
            </c:ext>
          </c:extLst>
        </c:ser>
        <c:ser>
          <c:idx val="2"/>
          <c:order val="2"/>
          <c:tx>
            <c:strRef>
              <c:f>'[10]Peritaje SD '!$E$20</c:f>
              <c:strCache>
                <c:ptCount val="1"/>
                <c:pt idx="0">
                  <c:v>Total, de Verificaciones penales de con Anomalía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'!$E$21:$E$23</c:f>
              <c:numCache>
                <c:formatCode>General</c:formatCode>
                <c:ptCount val="3"/>
                <c:pt idx="0">
                  <c:v>65</c:v>
                </c:pt>
                <c:pt idx="1">
                  <c:v>71</c:v>
                </c:pt>
                <c:pt idx="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43-4539-AF84-433CBE4EF9BD}"/>
            </c:ext>
          </c:extLst>
        </c:ser>
        <c:ser>
          <c:idx val="3"/>
          <c:order val="3"/>
          <c:tx>
            <c:strRef>
              <c:f>'[10]Peritaje SD '!$F$20</c:f>
              <c:strCache>
                <c:ptCount val="1"/>
                <c:pt idx="0">
                  <c:v>Total, de Verificaciones penales  sin Anomalía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'!$F$21:$F$23</c:f>
              <c:numCache>
                <c:formatCode>General</c:formatCode>
                <c:ptCount val="3"/>
                <c:pt idx="0">
                  <c:v>6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43-4539-AF84-433CBE4EF9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08124975"/>
        <c:axId val="1078109663"/>
        <c:axId val="0"/>
      </c:bar3DChart>
      <c:catAx>
        <c:axId val="1108124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78109663"/>
        <c:crosses val="autoZero"/>
        <c:auto val="1"/>
        <c:lblAlgn val="ctr"/>
        <c:lblOffset val="100"/>
        <c:noMultiLvlLbl val="0"/>
      </c:catAx>
      <c:valAx>
        <c:axId val="1078109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08124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Regional 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ZN'!$C$3</c:f>
              <c:strCache>
                <c:ptCount val="1"/>
                <c:pt idx="0">
                  <c:v>Total, Verificación de Volumen Región Norte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4.1203131437988908E-3"/>
                  <c:y val="-8.4974893781382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D6-4E15-B0A8-1BB8DD41DE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ZN'!$C$4:$C$6</c:f>
              <c:numCache>
                <c:formatCode>#,##0</c:formatCode>
                <c:ptCount val="3"/>
                <c:pt idx="0">
                  <c:v>4417</c:v>
                </c:pt>
                <c:pt idx="1">
                  <c:v>4420</c:v>
                </c:pt>
                <c:pt idx="2">
                  <c:v>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D6-4E15-B0A8-1BB8DD41DEA9}"/>
            </c:ext>
          </c:extLst>
        </c:ser>
        <c:ser>
          <c:idx val="1"/>
          <c:order val="1"/>
          <c:tx>
            <c:strRef>
              <c:f>'[10]Metrología Legal ZN'!$D$3</c:f>
              <c:strCache>
                <c:ptCount val="1"/>
                <c:pt idx="0">
                  <c:v>Total, Verificación de Balanzas Región Norte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ZN'!$D$4:$D$6</c:f>
              <c:numCache>
                <c:formatCode>#,##0</c:formatCode>
                <c:ptCount val="3"/>
                <c:pt idx="0">
                  <c:v>1084</c:v>
                </c:pt>
                <c:pt idx="1">
                  <c:v>670</c:v>
                </c:pt>
                <c:pt idx="2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2D6-4E15-B0A8-1BB8DD41DEA9}"/>
            </c:ext>
          </c:extLst>
        </c:ser>
        <c:ser>
          <c:idx val="2"/>
          <c:order val="2"/>
          <c:tx>
            <c:strRef>
              <c:f>'[10]Metrología Legal ZN'!$E$3</c:f>
              <c:strCache>
                <c:ptCount val="1"/>
                <c:pt idx="0">
                  <c:v>Total, de Verificación de Flujo Región Norte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ZN'!$E$4:$E$6</c:f>
              <c:numCache>
                <c:formatCode>#,##0</c:formatCode>
                <c:ptCount val="3"/>
                <c:pt idx="0">
                  <c:v>817</c:v>
                </c:pt>
                <c:pt idx="1">
                  <c:v>670</c:v>
                </c:pt>
                <c:pt idx="2">
                  <c:v>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D6-4E15-B0A8-1BB8DD41DEA9}"/>
            </c:ext>
          </c:extLst>
        </c:ser>
        <c:ser>
          <c:idx val="3"/>
          <c:order val="3"/>
          <c:tx>
            <c:strRef>
              <c:f>'[10]Metrología Legal ZN'!$F$3</c:f>
              <c:strCache>
                <c:ptCount val="1"/>
                <c:pt idx="0">
                  <c:v>Total, Balanzas en estaciones de GLP Región Norte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ZN'!$F$4:$F$6</c:f>
              <c:numCache>
                <c:formatCode>#,##0</c:formatCode>
                <c:ptCount val="3"/>
                <c:pt idx="0">
                  <c:v>160</c:v>
                </c:pt>
                <c:pt idx="1">
                  <c:v>167</c:v>
                </c:pt>
                <c:pt idx="2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D6-4E15-B0A8-1BB8DD41DEA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10137936"/>
        <c:axId val="1710136976"/>
        <c:axId val="0"/>
      </c:bar3DChart>
      <c:catAx>
        <c:axId val="17101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6976"/>
        <c:crosses val="autoZero"/>
        <c:auto val="1"/>
        <c:lblAlgn val="ctr"/>
        <c:lblOffset val="100"/>
        <c:noMultiLvlLbl val="0"/>
      </c:catAx>
      <c:valAx>
        <c:axId val="17101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Metrología Legal Sede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SD'!$C$3</c:f>
              <c:strCache>
                <c:ptCount val="1"/>
                <c:pt idx="0">
                  <c:v>Total, Verificación de Volumen Sede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SD'!$C$4:$C$6</c:f>
              <c:numCache>
                <c:formatCode>#,##0</c:formatCode>
                <c:ptCount val="3"/>
                <c:pt idx="0">
                  <c:v>6288</c:v>
                </c:pt>
                <c:pt idx="1">
                  <c:v>7601</c:v>
                </c:pt>
                <c:pt idx="2">
                  <c:v>2454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62-48BE-9480-4CF0F875FE09}"/>
            </c:ext>
          </c:extLst>
        </c:ser>
        <c:ser>
          <c:idx val="1"/>
          <c:order val="1"/>
          <c:tx>
            <c:strRef>
              <c:f>'[10]Metrología Legal SD'!$D$3</c:f>
              <c:strCache>
                <c:ptCount val="1"/>
                <c:pt idx="0">
                  <c:v>Total, Verificación de Balanzas Sede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SD'!$D$4:$D$6</c:f>
              <c:numCache>
                <c:formatCode>#,##0</c:formatCode>
                <c:ptCount val="3"/>
                <c:pt idx="0">
                  <c:v>2260</c:v>
                </c:pt>
                <c:pt idx="1">
                  <c:v>2335</c:v>
                </c:pt>
                <c:pt idx="2">
                  <c:v>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62-48BE-9480-4CF0F875FE09}"/>
            </c:ext>
          </c:extLst>
        </c:ser>
        <c:ser>
          <c:idx val="2"/>
          <c:order val="2"/>
          <c:tx>
            <c:strRef>
              <c:f>'[10]Metrología Legal SD'!$E$3</c:f>
              <c:strCache>
                <c:ptCount val="1"/>
                <c:pt idx="0">
                  <c:v>Total, de Verificación de Flujo Sede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SD'!$E$4:$E$6</c:f>
              <c:numCache>
                <c:formatCode>#,##0</c:formatCode>
                <c:ptCount val="3"/>
                <c:pt idx="0">
                  <c:v>1059</c:v>
                </c:pt>
                <c:pt idx="1">
                  <c:v>718</c:v>
                </c:pt>
                <c:pt idx="2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62-48BE-9480-4CF0F875FE09}"/>
            </c:ext>
          </c:extLst>
        </c:ser>
        <c:ser>
          <c:idx val="3"/>
          <c:order val="3"/>
          <c:tx>
            <c:strRef>
              <c:f>'[10]Metrología Legal SD'!$F$3</c:f>
              <c:strCache>
                <c:ptCount val="1"/>
                <c:pt idx="0">
                  <c:v>Total, Balanzas en estaciones de GLP Sede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SD'!$F$4:$F$6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62-48BE-9480-4CF0F875FE09}"/>
            </c:ext>
          </c:extLst>
        </c:ser>
        <c:ser>
          <c:idx val="4"/>
          <c:order val="4"/>
          <c:tx>
            <c:strRef>
              <c:f>'[10]Metrología Legal SD'!$G$3</c:f>
              <c:strCache>
                <c:ptCount val="1"/>
                <c:pt idx="0">
                  <c:v>Total, Verificación GNV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SD'!$G$4:$G$6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162-48BE-9480-4CF0F875FE09}"/>
            </c:ext>
          </c:extLst>
        </c:ser>
        <c:ser>
          <c:idx val="5"/>
          <c:order val="5"/>
          <c:tx>
            <c:strRef>
              <c:f>'[10]Metrología Legal SD'!$H$3</c:f>
              <c:strCache>
                <c:ptCount val="1"/>
                <c:pt idx="0">
                  <c:v>Constancia de Verificación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SD'!$H$4:$H$6</c:f>
              <c:numCache>
                <c:formatCode>#,##0</c:formatCode>
                <c:ptCount val="3"/>
                <c:pt idx="0" formatCode="General">
                  <c:v>215</c:v>
                </c:pt>
                <c:pt idx="1">
                  <c:v>187</c:v>
                </c:pt>
                <c:pt idx="2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162-48BE-9480-4CF0F875FE0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32328911"/>
        <c:axId val="1732338031"/>
        <c:axId val="0"/>
      </c:bar3DChart>
      <c:catAx>
        <c:axId val="17323289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38031"/>
        <c:crosses val="autoZero"/>
        <c:auto val="1"/>
        <c:lblAlgn val="ctr"/>
        <c:lblOffset val="100"/>
        <c:noMultiLvlLbl val="0"/>
      </c:catAx>
      <c:valAx>
        <c:axId val="1732338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289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2167908894526748"/>
          <c:y val="0.82115227794781731"/>
          <c:w val="0.75713801217251853"/>
          <c:h val="0.176012980020452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Regional 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ZN'!$C$3</c:f>
              <c:strCache>
                <c:ptCount val="1"/>
                <c:pt idx="0">
                  <c:v>Total, Verificación de Volumen Región Norte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4.1203131437988908E-3"/>
                  <c:y val="-8.4974893781382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597-4E76-B65C-EF9888921C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ZN'!$C$4:$C$6</c:f>
              <c:numCache>
                <c:formatCode>#,##0</c:formatCode>
                <c:ptCount val="3"/>
                <c:pt idx="0">
                  <c:v>4417</c:v>
                </c:pt>
                <c:pt idx="1">
                  <c:v>4420</c:v>
                </c:pt>
                <c:pt idx="2">
                  <c:v>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97-4E76-B65C-EF9888921C37}"/>
            </c:ext>
          </c:extLst>
        </c:ser>
        <c:ser>
          <c:idx val="1"/>
          <c:order val="1"/>
          <c:tx>
            <c:strRef>
              <c:f>'[10]Metrología Legal ZN'!$D$3</c:f>
              <c:strCache>
                <c:ptCount val="1"/>
                <c:pt idx="0">
                  <c:v>Total, Verificación de Balanzas Región Norte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ZN'!$D$4:$D$6</c:f>
              <c:numCache>
                <c:formatCode>#,##0</c:formatCode>
                <c:ptCount val="3"/>
                <c:pt idx="0">
                  <c:v>1084</c:v>
                </c:pt>
                <c:pt idx="1">
                  <c:v>670</c:v>
                </c:pt>
                <c:pt idx="2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97-4E76-B65C-EF9888921C37}"/>
            </c:ext>
          </c:extLst>
        </c:ser>
        <c:ser>
          <c:idx val="2"/>
          <c:order val="2"/>
          <c:tx>
            <c:strRef>
              <c:f>'[10]Metrología Legal ZN'!$E$3</c:f>
              <c:strCache>
                <c:ptCount val="1"/>
                <c:pt idx="0">
                  <c:v>Total, de Verificación de Flujo Región Norte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ZN'!$E$4:$E$6</c:f>
              <c:numCache>
                <c:formatCode>#,##0</c:formatCode>
                <c:ptCount val="3"/>
                <c:pt idx="0">
                  <c:v>817</c:v>
                </c:pt>
                <c:pt idx="1">
                  <c:v>670</c:v>
                </c:pt>
                <c:pt idx="2">
                  <c:v>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97-4E76-B65C-EF9888921C37}"/>
            </c:ext>
          </c:extLst>
        </c:ser>
        <c:ser>
          <c:idx val="3"/>
          <c:order val="3"/>
          <c:tx>
            <c:strRef>
              <c:f>'[10]Metrología Legal ZN'!$F$3</c:f>
              <c:strCache>
                <c:ptCount val="1"/>
                <c:pt idx="0">
                  <c:v>Total, Balanzas en estaciones de GLP Región Norte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ZN'!$F$4:$F$6</c:f>
              <c:numCache>
                <c:formatCode>#,##0</c:formatCode>
                <c:ptCount val="3"/>
                <c:pt idx="0">
                  <c:v>160</c:v>
                </c:pt>
                <c:pt idx="1">
                  <c:v>167</c:v>
                </c:pt>
                <c:pt idx="2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97-4E76-B65C-EF9888921C3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10137936"/>
        <c:axId val="1710136976"/>
        <c:axId val="0"/>
      </c:bar3DChart>
      <c:catAx>
        <c:axId val="17101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6976"/>
        <c:crosses val="autoZero"/>
        <c:auto val="1"/>
        <c:lblAlgn val="ctr"/>
        <c:lblOffset val="100"/>
        <c:noMultiLvlLbl val="0"/>
      </c:catAx>
      <c:valAx>
        <c:axId val="17101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13" Type="http://schemas.openxmlformats.org/officeDocument/2006/relationships/chart" Target="../charts/chart12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12" Type="http://schemas.openxmlformats.org/officeDocument/2006/relationships/chart" Target="../charts/chart11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Relationship Id="rId6" Type="http://schemas.openxmlformats.org/officeDocument/2006/relationships/chart" Target="../charts/chart5.xml"/><Relationship Id="rId11" Type="http://schemas.openxmlformats.org/officeDocument/2006/relationships/chart" Target="../charts/chart10.xml"/><Relationship Id="rId5" Type="http://schemas.openxmlformats.org/officeDocument/2006/relationships/chart" Target="../charts/chart4.xml"/><Relationship Id="rId10" Type="http://schemas.openxmlformats.org/officeDocument/2006/relationships/chart" Target="../charts/chart9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171450</xdr:rowOff>
    </xdr:from>
    <xdr:to>
      <xdr:col>6</xdr:col>
      <xdr:colOff>603885</xdr:colOff>
      <xdr:row>12</xdr:row>
      <xdr:rowOff>16510</xdr:rowOff>
    </xdr:to>
    <xdr:sp macro="" textlink="">
      <xdr:nvSpPr>
        <xdr:cNvPr id="17" name="Freeform: Shape 6">
          <a:extLst>
            <a:ext uri="{FF2B5EF4-FFF2-40B4-BE49-F238E27FC236}">
              <a16:creationId xmlns:a16="http://schemas.microsoft.com/office/drawing/2014/main" id="{F564F4D0-77F5-2D55-A1B6-5819C1188615}"/>
            </a:ext>
          </a:extLst>
        </xdr:cNvPr>
        <xdr:cNvSpPr>
          <a:spLocks/>
        </xdr:cNvSpPr>
      </xdr:nvSpPr>
      <xdr:spPr>
        <a:xfrm>
          <a:off x="1287780" y="4834890"/>
          <a:ext cx="5347335" cy="45085"/>
        </a:xfrm>
        <a:custGeom>
          <a:avLst/>
          <a:gdLst/>
          <a:ahLst/>
          <a:cxnLst/>
          <a:rect l="l" t="t" r="r" b="b"/>
          <a:pathLst>
            <a:path w="471170" h="26035">
              <a:moveTo>
                <a:pt x="470636" y="0"/>
              </a:moveTo>
              <a:lnTo>
                <a:pt x="0" y="0"/>
              </a:lnTo>
              <a:lnTo>
                <a:pt x="0" y="25565"/>
              </a:lnTo>
              <a:lnTo>
                <a:pt x="470636" y="25565"/>
              </a:lnTo>
              <a:lnTo>
                <a:pt x="470636" y="0"/>
              </a:lnTo>
              <a:close/>
            </a:path>
          </a:pathLst>
        </a:custGeom>
        <a:solidFill>
          <a:schemeClr val="accent1">
            <a:lumMod val="50000"/>
          </a:schemeClr>
        </a:solidFill>
      </xdr:spPr>
      <xdr:txBody>
        <a:bodyPr wrap="square" lIns="0" tIns="0" rIns="0" bIns="0" rtlCol="0"/>
        <a:lstStyle/>
        <a:p>
          <a:endParaRPr lang="es-ES"/>
        </a:p>
      </xdr:txBody>
    </xdr:sp>
    <xdr:clientData/>
  </xdr:twoCellAnchor>
  <xdr:oneCellAnchor>
    <xdr:from>
      <xdr:col>1</xdr:col>
      <xdr:colOff>53340</xdr:colOff>
      <xdr:row>15</xdr:row>
      <xdr:rowOff>304800</xdr:rowOff>
    </xdr:from>
    <xdr:ext cx="65" cy="189796"/>
    <xdr:sp macro="" textlink="">
      <xdr:nvSpPr>
        <xdr:cNvPr id="1027" name="Text Box 9">
          <a:extLst>
            <a:ext uri="{FF2B5EF4-FFF2-40B4-BE49-F238E27FC236}">
              <a16:creationId xmlns:a16="http://schemas.microsoft.com/office/drawing/2014/main" id="{05A1632D-00AA-AD1A-2B6E-5663B2740B66}"/>
            </a:ext>
          </a:extLst>
        </xdr:cNvPr>
        <xdr:cNvSpPr txBox="1">
          <a:spLocks noChangeArrowheads="1"/>
        </xdr:cNvSpPr>
      </xdr:nvSpPr>
      <xdr:spPr bwMode="auto">
        <a:xfrm>
          <a:off x="4977765" y="3581400"/>
          <a:ext cx="65" cy="189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2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  <xdr:twoCellAnchor>
    <xdr:from>
      <xdr:col>0</xdr:col>
      <xdr:colOff>0</xdr:colOff>
      <xdr:row>0</xdr:row>
      <xdr:rowOff>0</xdr:rowOff>
    </xdr:from>
    <xdr:to>
      <xdr:col>10</xdr:col>
      <xdr:colOff>8890</xdr:colOff>
      <xdr:row>8</xdr:row>
      <xdr:rowOff>180975</xdr:rowOff>
    </xdr:to>
    <xdr:pic>
      <xdr:nvPicPr>
        <xdr:cNvPr id="18" name="Picture 12">
          <a:extLst>
            <a:ext uri="{FF2B5EF4-FFF2-40B4-BE49-F238E27FC236}">
              <a16:creationId xmlns:a16="http://schemas.microsoft.com/office/drawing/2014/main" id="{0B751655-ACB6-6EBB-A469-C865C59B57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882" t="3525" r="5245" b="50434"/>
        <a:stretch/>
      </xdr:blipFill>
      <xdr:spPr bwMode="auto">
        <a:xfrm>
          <a:off x="0" y="0"/>
          <a:ext cx="7914640" cy="17621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14</xdr:col>
      <xdr:colOff>0</xdr:colOff>
      <xdr:row>48</xdr:row>
      <xdr:rowOff>0</xdr:rowOff>
    </xdr:from>
    <xdr:to>
      <xdr:col>24</xdr:col>
      <xdr:colOff>206375</xdr:colOff>
      <xdr:row>67</xdr:row>
      <xdr:rowOff>152400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AB1BA029-3AE9-4206-8394-02227BBAA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74</xdr:row>
      <xdr:rowOff>0</xdr:rowOff>
    </xdr:from>
    <xdr:to>
      <xdr:col>24</xdr:col>
      <xdr:colOff>768609</xdr:colOff>
      <xdr:row>87</xdr:row>
      <xdr:rowOff>152400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923B816C-A9C5-466C-87A4-95E7DB29B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93</xdr:row>
      <xdr:rowOff>1</xdr:rowOff>
    </xdr:from>
    <xdr:to>
      <xdr:col>26</xdr:col>
      <xdr:colOff>438036</xdr:colOff>
      <xdr:row>100</xdr:row>
      <xdr:rowOff>152400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5B14B723-EDC8-4545-AC12-82BDBB8C94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771525</xdr:colOff>
      <xdr:row>104</xdr:row>
      <xdr:rowOff>28575</xdr:rowOff>
    </xdr:from>
    <xdr:to>
      <xdr:col>21</xdr:col>
      <xdr:colOff>192405</xdr:colOff>
      <xdr:row>117</xdr:row>
      <xdr:rowOff>144780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3596192D-A392-4371-8BD4-F1AFD70416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0</xdr:colOff>
      <xdr:row>122</xdr:row>
      <xdr:rowOff>0</xdr:rowOff>
    </xdr:from>
    <xdr:to>
      <xdr:col>25</xdr:col>
      <xdr:colOff>460375</xdr:colOff>
      <xdr:row>149</xdr:row>
      <xdr:rowOff>109539</xdr:rowOff>
    </xdr:to>
    <xdr:graphicFrame macro="">
      <xdr:nvGraphicFramePr>
        <xdr:cNvPr id="25" name="Gráfico 24">
          <a:extLst>
            <a:ext uri="{FF2B5EF4-FFF2-40B4-BE49-F238E27FC236}">
              <a16:creationId xmlns:a16="http://schemas.microsoft.com/office/drawing/2014/main" id="{167F67DA-9842-41DC-A5ED-0BC3B0422D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0</xdr:colOff>
      <xdr:row>154</xdr:row>
      <xdr:rowOff>0</xdr:rowOff>
    </xdr:from>
    <xdr:to>
      <xdr:col>24</xdr:col>
      <xdr:colOff>8255</xdr:colOff>
      <xdr:row>166</xdr:row>
      <xdr:rowOff>171450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FB424D59-2751-4785-B3C1-C5B22F5B77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742950</xdr:colOff>
      <xdr:row>172</xdr:row>
      <xdr:rowOff>9525</xdr:rowOff>
    </xdr:from>
    <xdr:to>
      <xdr:col>18</xdr:col>
      <xdr:colOff>355600</xdr:colOff>
      <xdr:row>177</xdr:row>
      <xdr:rowOff>186690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F280DB0F-DF94-46EB-B231-773F9ECF8D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0</xdr:colOff>
      <xdr:row>182</xdr:row>
      <xdr:rowOff>1</xdr:rowOff>
    </xdr:from>
    <xdr:to>
      <xdr:col>18</xdr:col>
      <xdr:colOff>92710</xdr:colOff>
      <xdr:row>186</xdr:row>
      <xdr:rowOff>161926</xdr:rowOff>
    </xdr:to>
    <xdr:graphicFrame macro="">
      <xdr:nvGraphicFramePr>
        <xdr:cNvPr id="28" name="Gráfico 27">
          <a:extLst>
            <a:ext uri="{FF2B5EF4-FFF2-40B4-BE49-F238E27FC236}">
              <a16:creationId xmlns:a16="http://schemas.microsoft.com/office/drawing/2014/main" id="{AB1240BC-23C0-43FB-9442-B2E706105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0</xdr:colOff>
      <xdr:row>192</xdr:row>
      <xdr:rowOff>0</xdr:rowOff>
    </xdr:from>
    <xdr:to>
      <xdr:col>17</xdr:col>
      <xdr:colOff>771525</xdr:colOff>
      <xdr:row>210</xdr:row>
      <xdr:rowOff>101600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B328680C-5DFC-4E5E-A220-A63C25DBE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0</xdr:colOff>
      <xdr:row>216</xdr:row>
      <xdr:rowOff>0</xdr:rowOff>
    </xdr:from>
    <xdr:to>
      <xdr:col>17</xdr:col>
      <xdr:colOff>577215</xdr:colOff>
      <xdr:row>235</xdr:row>
      <xdr:rowOff>165735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50F4D166-E35F-4CB5-9F97-28576FCB91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13</xdr:col>
      <xdr:colOff>0</xdr:colOff>
      <xdr:row>239</xdr:row>
      <xdr:rowOff>0</xdr:rowOff>
    </xdr:from>
    <xdr:to>
      <xdr:col>22</xdr:col>
      <xdr:colOff>180976</xdr:colOff>
      <xdr:row>255</xdr:row>
      <xdr:rowOff>120015</xdr:rowOff>
    </xdr:to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5DE8B6FE-217D-4728-AE64-2F893EF2CB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12</xdr:col>
      <xdr:colOff>0</xdr:colOff>
      <xdr:row>261</xdr:row>
      <xdr:rowOff>0</xdr:rowOff>
    </xdr:from>
    <xdr:to>
      <xdr:col>20</xdr:col>
      <xdr:colOff>577215</xdr:colOff>
      <xdr:row>280</xdr:row>
      <xdr:rowOff>165735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10B9D1D1-EE39-46E9-8B48-3207D2B16F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ndocal.sharepoint.com/sites/laboratorio-DepartamentoGestinTcnicaMetrolgica/Documentos%20compartidos/Departamento%20Gesti&#243;n%20T&#233;cnica%20Metrol&#243;gica/Documentos/Informes%202025/julio-septiembre.xlsx" TargetMode="External"/><Relationship Id="rId1" Type="http://schemas.openxmlformats.org/officeDocument/2006/relationships/externalLinkPath" Target="https://indocal.sharepoint.com/sites/laboratorio-DepartamentoGestinTcnicaMetrolgica/Documentos%20compartidos/Departamento%20Gesti&#243;n%20T&#233;cnica%20Metrol&#243;gica/Documentos/Informes%202025/julio-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rología Legal SD"/>
      <sheetName val="Metrología Legal ZN"/>
      <sheetName val="Peritaje SD "/>
      <sheetName val="Peritaje ZN"/>
      <sheetName val="Mediciones Eléctricas"/>
      <sheetName val="Temperatura"/>
      <sheetName val="Presión"/>
      <sheetName val="Tiempo y Frecuencia"/>
      <sheetName val="Masa y Volumen"/>
      <sheetName val="General"/>
      <sheetName val="Clientes"/>
      <sheetName val="Gestión Técnica"/>
    </sheetNames>
    <sheetDataSet>
      <sheetData sheetId="0">
        <row r="3">
          <cell r="C3" t="str">
            <v>Total, Verificación de Volumen Sede</v>
          </cell>
          <cell r="D3" t="str">
            <v>Total, Verificación de Balanzas Sede</v>
          </cell>
          <cell r="E3" t="str">
            <v>Total, de Verificación de Flujo Sede</v>
          </cell>
          <cell r="F3" t="str">
            <v>Total, Balanzas en estaciones de GLP Sede</v>
          </cell>
          <cell r="G3" t="str">
            <v>Total, Verificación GNV</v>
          </cell>
          <cell r="H3" t="str">
            <v>Constancia de Verificación</v>
          </cell>
        </row>
        <row r="4">
          <cell r="B4" t="str">
            <v>Primer Trimestre</v>
          </cell>
          <cell r="C4">
            <v>6288</v>
          </cell>
          <cell r="D4">
            <v>2260</v>
          </cell>
          <cell r="E4">
            <v>1059</v>
          </cell>
          <cell r="F4">
            <v>0</v>
          </cell>
          <cell r="G4">
            <v>0</v>
          </cell>
          <cell r="H4">
            <v>215</v>
          </cell>
        </row>
        <row r="5">
          <cell r="B5" t="str">
            <v>Segundo Trimestre</v>
          </cell>
          <cell r="C5">
            <v>7601</v>
          </cell>
          <cell r="D5">
            <v>2335</v>
          </cell>
          <cell r="E5">
            <v>718</v>
          </cell>
          <cell r="F5">
            <v>0</v>
          </cell>
          <cell r="G5">
            <v>0</v>
          </cell>
          <cell r="H5">
            <v>187</v>
          </cell>
        </row>
        <row r="6">
          <cell r="B6" t="str">
            <v>Tercer Trimestre</v>
          </cell>
          <cell r="C6">
            <v>2454</v>
          </cell>
          <cell r="D6">
            <v>685</v>
          </cell>
          <cell r="E6">
            <v>248</v>
          </cell>
          <cell r="F6">
            <v>0</v>
          </cell>
          <cell r="G6">
            <v>0</v>
          </cell>
          <cell r="H6">
            <v>93</v>
          </cell>
        </row>
      </sheetData>
      <sheetData sheetId="1">
        <row r="3">
          <cell r="C3" t="str">
            <v>Total, Verificación de Volumen Región Norte</v>
          </cell>
          <cell r="D3" t="str">
            <v>Total, Verificación de Balanzas Región Norte</v>
          </cell>
          <cell r="E3" t="str">
            <v>Total, de Verificación de Flujo Región Norte</v>
          </cell>
          <cell r="F3" t="str">
            <v>Total, Balanzas en estaciones de GLP Región Norte</v>
          </cell>
        </row>
        <row r="4">
          <cell r="B4" t="str">
            <v>Primer Trimestre</v>
          </cell>
          <cell r="C4">
            <v>4417</v>
          </cell>
          <cell r="D4">
            <v>1084</v>
          </cell>
          <cell r="E4">
            <v>817</v>
          </cell>
          <cell r="F4">
            <v>160</v>
          </cell>
        </row>
        <row r="5">
          <cell r="B5" t="str">
            <v>Segundo Trimestre</v>
          </cell>
          <cell r="C5">
            <v>4420</v>
          </cell>
          <cell r="D5">
            <v>670</v>
          </cell>
          <cell r="E5">
            <v>670</v>
          </cell>
          <cell r="F5">
            <v>167</v>
          </cell>
        </row>
        <row r="6">
          <cell r="B6" t="str">
            <v>Tercer Trimestre</v>
          </cell>
          <cell r="C6">
            <v>4901</v>
          </cell>
          <cell r="D6">
            <v>1108</v>
          </cell>
          <cell r="E6">
            <v>809</v>
          </cell>
          <cell r="F6">
            <v>177</v>
          </cell>
        </row>
      </sheetData>
      <sheetData sheetId="2">
        <row r="2">
          <cell r="C2" t="str">
            <v>Total, de Verificaciones administrativas de EDESUR con Anomalía</v>
          </cell>
          <cell r="D2" t="str">
            <v>Total, de Verificaciones administrativas de EDESUR sin Anomalía</v>
          </cell>
          <cell r="E2" t="str">
            <v>Total, de Verificaciones penales de EDESUR con Anomalía</v>
          </cell>
          <cell r="F2" t="str">
            <v>Total, de Verificaciones penales de EDESUR sin Anomalía</v>
          </cell>
        </row>
        <row r="3">
          <cell r="B3" t="str">
            <v>Primer Trimestre</v>
          </cell>
          <cell r="C3">
            <v>793</v>
          </cell>
          <cell r="D3">
            <v>391</v>
          </cell>
          <cell r="E3">
            <v>47</v>
          </cell>
          <cell r="F3">
            <v>5</v>
          </cell>
        </row>
        <row r="4">
          <cell r="B4" t="str">
            <v>Segundo Trimestre</v>
          </cell>
          <cell r="C4">
            <v>1700</v>
          </cell>
          <cell r="D4">
            <v>691</v>
          </cell>
          <cell r="E4">
            <v>64</v>
          </cell>
          <cell r="F4">
            <v>2</v>
          </cell>
        </row>
        <row r="5">
          <cell r="B5" t="str">
            <v>Tercer Trimestre</v>
          </cell>
          <cell r="C5">
            <v>1503</v>
          </cell>
          <cell r="D5">
            <v>565</v>
          </cell>
          <cell r="E5">
            <v>50</v>
          </cell>
          <cell r="F5">
            <v>5</v>
          </cell>
        </row>
        <row r="11">
          <cell r="C11" t="str">
            <v>Total, de Verificaciones administrativas de EDEESTE con Anomalía</v>
          </cell>
          <cell r="D11" t="str">
            <v>Total, de Verificaciones administrativas de EDEESTE sin Anomalía</v>
          </cell>
          <cell r="E11" t="str">
            <v>Total, de Verificaciones penales de EDEESTE con Anomalía</v>
          </cell>
          <cell r="F11" t="str">
            <v>Total, de Verificaciones penales de EDEESTE sin Anomalía</v>
          </cell>
        </row>
        <row r="12">
          <cell r="B12" t="str">
            <v>Primer Trimestre</v>
          </cell>
          <cell r="C12">
            <v>539</v>
          </cell>
          <cell r="D12">
            <v>235</v>
          </cell>
          <cell r="E12">
            <v>18</v>
          </cell>
          <cell r="F12">
            <v>1</v>
          </cell>
        </row>
        <row r="13">
          <cell r="B13" t="str">
            <v>Segundo Trimestre</v>
          </cell>
          <cell r="C13">
            <v>377</v>
          </cell>
          <cell r="D13">
            <v>170</v>
          </cell>
          <cell r="E13">
            <v>7</v>
          </cell>
          <cell r="F13">
            <v>0</v>
          </cell>
        </row>
        <row r="14">
          <cell r="B14" t="str">
            <v>Tercer Trimestre</v>
          </cell>
          <cell r="C14">
            <v>395</v>
          </cell>
          <cell r="D14">
            <v>371</v>
          </cell>
          <cell r="E14">
            <v>10</v>
          </cell>
          <cell r="F14">
            <v>3</v>
          </cell>
        </row>
        <row r="20">
          <cell r="C20" t="str">
            <v>Total, de Verificaciones administrativas con Anomalía</v>
          </cell>
          <cell r="D20" t="str">
            <v>Total, de Verificaciones administrativas sin Anomalía</v>
          </cell>
          <cell r="E20" t="str">
            <v>Total, de Verificaciones penales de con Anomalía</v>
          </cell>
          <cell r="F20" t="str">
            <v>Total, de Verificaciones penales  sin Anomalía</v>
          </cell>
        </row>
        <row r="21">
          <cell r="B21" t="str">
            <v>Primer Trimestre</v>
          </cell>
          <cell r="C21">
            <v>1332</v>
          </cell>
          <cell r="D21">
            <v>626</v>
          </cell>
          <cell r="E21">
            <v>65</v>
          </cell>
          <cell r="F21">
            <v>6</v>
          </cell>
        </row>
        <row r="22">
          <cell r="B22" t="str">
            <v>Segundo Trimestre</v>
          </cell>
          <cell r="C22">
            <v>2077</v>
          </cell>
          <cell r="D22">
            <v>861</v>
          </cell>
          <cell r="E22">
            <v>71</v>
          </cell>
          <cell r="F22">
            <v>2</v>
          </cell>
        </row>
        <row r="23">
          <cell r="B23" t="str">
            <v>Tercer Trimestre</v>
          </cell>
          <cell r="C23">
            <v>1898</v>
          </cell>
          <cell r="D23">
            <v>936</v>
          </cell>
          <cell r="E23">
            <v>60</v>
          </cell>
          <cell r="F23">
            <v>8</v>
          </cell>
        </row>
      </sheetData>
      <sheetData sheetId="3"/>
      <sheetData sheetId="4">
        <row r="3">
          <cell r="C3" t="str">
            <v>Total, de Examen de Modelo Energía Activa</v>
          </cell>
          <cell r="D3" t="str">
            <v>Total, Examen de Modelo Activa/Reactiva monofásico</v>
          </cell>
          <cell r="E3" t="str">
            <v>Total, Examen de Modelo Trifásica</v>
          </cell>
          <cell r="F3" t="str">
            <v>Total, de Duplicados de examen de modelo monofásico</v>
          </cell>
          <cell r="G3" t="str">
            <v>Total, de Duplicados de examen de modelo trifásico</v>
          </cell>
          <cell r="H3" t="str">
            <v>Total, Calibraciones de medidores testigos</v>
          </cell>
          <cell r="I3" t="str">
            <v>Total, calibraciones otros fines</v>
          </cell>
          <cell r="J3" t="str">
            <v>Total, Inspección de lotes</v>
          </cell>
          <cell r="K3" t="str">
            <v xml:space="preserve">Calibración patrones </v>
          </cell>
        </row>
        <row r="4">
          <cell r="B4" t="str">
            <v>Primer Trimestre</v>
          </cell>
          <cell r="C4">
            <v>1</v>
          </cell>
          <cell r="D4">
            <v>4</v>
          </cell>
          <cell r="E4">
            <v>1</v>
          </cell>
          <cell r="F4">
            <v>1</v>
          </cell>
          <cell r="G4">
            <v>8</v>
          </cell>
          <cell r="H4">
            <v>3</v>
          </cell>
          <cell r="I4">
            <v>1</v>
          </cell>
          <cell r="J4">
            <v>0</v>
          </cell>
          <cell r="K4">
            <v>0</v>
          </cell>
        </row>
        <row r="5">
          <cell r="B5" t="str">
            <v>Segundo Trimestre</v>
          </cell>
          <cell r="C5">
            <v>3</v>
          </cell>
          <cell r="D5">
            <v>0</v>
          </cell>
          <cell r="E5">
            <v>6</v>
          </cell>
          <cell r="F5">
            <v>9</v>
          </cell>
          <cell r="G5">
            <v>11</v>
          </cell>
          <cell r="H5">
            <v>0</v>
          </cell>
          <cell r="I5">
            <v>0</v>
          </cell>
          <cell r="J5">
            <v>0</v>
          </cell>
          <cell r="K5">
            <v>3</v>
          </cell>
        </row>
        <row r="6">
          <cell r="B6" t="str">
            <v>Tercer Trimestre</v>
          </cell>
          <cell r="C6">
            <v>0</v>
          </cell>
          <cell r="D6">
            <v>3</v>
          </cell>
          <cell r="E6">
            <v>11</v>
          </cell>
          <cell r="F6">
            <v>3</v>
          </cell>
          <cell r="G6">
            <v>1</v>
          </cell>
          <cell r="H6">
            <v>2</v>
          </cell>
          <cell r="I6">
            <v>3</v>
          </cell>
          <cell r="J6">
            <v>0</v>
          </cell>
          <cell r="K6">
            <v>0</v>
          </cell>
        </row>
      </sheetData>
      <sheetData sheetId="5">
        <row r="2">
          <cell r="C2" t="str">
            <v>Total, Calibración de Termómetros</v>
          </cell>
          <cell r="D2" t="str">
            <v>Total, Calibración Thermohigrómetro</v>
          </cell>
          <cell r="E2" t="str">
            <v>Total, Evaluación de Modelo</v>
          </cell>
        </row>
        <row r="3">
          <cell r="B3" t="str">
            <v>Primer Trimestre</v>
          </cell>
          <cell r="C3">
            <v>3</v>
          </cell>
          <cell r="D3" t="str">
            <v>n/a</v>
          </cell>
          <cell r="E3">
            <v>4</v>
          </cell>
        </row>
        <row r="4">
          <cell r="B4" t="str">
            <v>Segundo Trimestre</v>
          </cell>
          <cell r="C4">
            <v>3</v>
          </cell>
          <cell r="D4" t="str">
            <v>n/a</v>
          </cell>
          <cell r="E4">
            <v>1</v>
          </cell>
        </row>
        <row r="5">
          <cell r="B5" t="str">
            <v>Tercer Trimestre</v>
          </cell>
          <cell r="C5">
            <v>3</v>
          </cell>
          <cell r="D5">
            <v>17</v>
          </cell>
          <cell r="E5">
            <v>0</v>
          </cell>
        </row>
      </sheetData>
      <sheetData sheetId="6">
        <row r="2">
          <cell r="C2" t="str">
            <v>Total, calibración medidores de presión</v>
          </cell>
          <cell r="D2" t="str">
            <v>Total Examen de modelo esfigmomanómetro</v>
          </cell>
          <cell r="E2" t="str">
            <v>Calibración de esfigmanómetro</v>
          </cell>
        </row>
        <row r="3">
          <cell r="B3" t="str">
            <v>Primer Trimestre</v>
          </cell>
          <cell r="C3">
            <v>0</v>
          </cell>
          <cell r="D3">
            <v>1</v>
          </cell>
          <cell r="E3">
            <v>0</v>
          </cell>
        </row>
        <row r="4">
          <cell r="B4" t="str">
            <v>Segundo Trimestre</v>
          </cell>
          <cell r="C4">
            <v>0</v>
          </cell>
          <cell r="D4">
            <v>1</v>
          </cell>
          <cell r="E4">
            <v>0</v>
          </cell>
        </row>
      </sheetData>
      <sheetData sheetId="7">
        <row r="5">
          <cell r="D5" t="str">
            <v>Total, Analizador de redes</v>
          </cell>
          <cell r="E5" t="str">
            <v>Total, Multímetro</v>
          </cell>
          <cell r="F5" t="str">
            <v>Total, Pinza Amperimétrica</v>
          </cell>
          <cell r="G5" t="str">
            <v>Total, Secuencímetro</v>
          </cell>
          <cell r="H5" t="str">
            <v>Total, Tensímetro</v>
          </cell>
          <cell r="I5" t="str">
            <v>Total, Calibración Piranómetro</v>
          </cell>
        </row>
        <row r="6">
          <cell r="C6" t="str">
            <v>Primer Trimestre</v>
          </cell>
          <cell r="D6">
            <v>0</v>
          </cell>
          <cell r="E6">
            <v>0</v>
          </cell>
          <cell r="F6">
            <v>2</v>
          </cell>
          <cell r="G6">
            <v>0</v>
          </cell>
          <cell r="H6">
            <v>0</v>
          </cell>
          <cell r="I6">
            <v>0</v>
          </cell>
        </row>
        <row r="7">
          <cell r="C7" t="str">
            <v>Segundo Trimestre</v>
          </cell>
          <cell r="D7">
            <v>0</v>
          </cell>
          <cell r="E7">
            <v>0</v>
          </cell>
          <cell r="F7">
            <v>1</v>
          </cell>
          <cell r="G7">
            <v>3</v>
          </cell>
          <cell r="H7">
            <v>1</v>
          </cell>
          <cell r="I7">
            <v>4</v>
          </cell>
        </row>
        <row r="8">
          <cell r="C8" t="str">
            <v>Tercer Trimestre</v>
          </cell>
          <cell r="D8">
            <v>1</v>
          </cell>
          <cell r="E8">
            <v>9</v>
          </cell>
          <cell r="F8">
            <v>6</v>
          </cell>
          <cell r="G8">
            <v>1</v>
          </cell>
          <cell r="H8">
            <v>1</v>
          </cell>
          <cell r="I8">
            <v>7</v>
          </cell>
        </row>
      </sheetData>
      <sheetData sheetId="8">
        <row r="2">
          <cell r="C2" t="str">
            <v>Total, de Calibraciones de Patrones de Volumen</v>
          </cell>
          <cell r="D2" t="str">
            <v>Total, de Calibraciones de Pesas</v>
          </cell>
          <cell r="E2" t="str">
            <v>Total, de Evaluaciones de Modelo de Balanzas</v>
          </cell>
          <cell r="F2" t="str">
            <v>Total, de Calibración de Balanzas</v>
          </cell>
          <cell r="G2" t="str">
            <v>Total, Ajustes de Balanzas</v>
          </cell>
          <cell r="H2" t="str">
            <v>Verificación de Balanzas</v>
          </cell>
          <cell r="I2" t="str">
            <v>Inter comparaciones</v>
          </cell>
        </row>
        <row r="3">
          <cell r="B3" t="str">
            <v>Primer Trimestre</v>
          </cell>
          <cell r="C3">
            <v>22</v>
          </cell>
          <cell r="D3">
            <v>40</v>
          </cell>
          <cell r="E3">
            <v>21</v>
          </cell>
          <cell r="F3">
            <v>1</v>
          </cell>
          <cell r="G3">
            <v>0</v>
          </cell>
          <cell r="H3">
            <v>0</v>
          </cell>
          <cell r="I3">
            <v>1</v>
          </cell>
        </row>
        <row r="4">
          <cell r="B4" t="str">
            <v>Segundo Trimestre</v>
          </cell>
          <cell r="C4">
            <v>20</v>
          </cell>
          <cell r="D4">
            <v>43</v>
          </cell>
          <cell r="E4">
            <v>8</v>
          </cell>
          <cell r="F4">
            <v>1</v>
          </cell>
          <cell r="G4">
            <v>0</v>
          </cell>
          <cell r="H4">
            <v>1600</v>
          </cell>
          <cell r="I4">
            <v>0</v>
          </cell>
        </row>
        <row r="5">
          <cell r="B5" t="str">
            <v>Tercer Trimestre</v>
          </cell>
          <cell r="C5">
            <v>22</v>
          </cell>
          <cell r="D5">
            <v>43</v>
          </cell>
          <cell r="E5">
            <v>24</v>
          </cell>
          <cell r="F5">
            <v>1</v>
          </cell>
          <cell r="G5">
            <v>0</v>
          </cell>
          <cell r="H5">
            <v>0</v>
          </cell>
          <cell r="I5">
            <v>1</v>
          </cell>
        </row>
      </sheetData>
      <sheetData sheetId="9">
        <row r="2">
          <cell r="C2" t="str">
            <v>Total, Metrología Legal SD-RN</v>
          </cell>
          <cell r="D2" t="str">
            <v>Total, LAB. De Peritaje Región Norte</v>
          </cell>
          <cell r="E2" t="str">
            <v>Total, LAB. De Tiempo y Frecuencia</v>
          </cell>
          <cell r="F2" t="str">
            <v>Total, LAB. De Masa y Volumen</v>
          </cell>
          <cell r="G2" t="str">
            <v>Total, LAB. De Mediciones Eléctricas</v>
          </cell>
          <cell r="H2" t="str">
            <v>Total, LAB. Nacional de Peritaje SD</v>
          </cell>
          <cell r="I2" t="str">
            <v>Total, LAB. Nacional Dimensional y Presión</v>
          </cell>
          <cell r="J2" t="str">
            <v>LAB. Nacional de Temperatura</v>
          </cell>
          <cell r="K2" t="str">
            <v>Total, General</v>
          </cell>
        </row>
        <row r="3">
          <cell r="B3" t="str">
            <v>Primer Trimestre</v>
          </cell>
          <cell r="C3">
            <v>16300</v>
          </cell>
          <cell r="D3">
            <v>1779</v>
          </cell>
          <cell r="E3">
            <v>2</v>
          </cell>
          <cell r="F3">
            <v>85</v>
          </cell>
          <cell r="G3">
            <v>19</v>
          </cell>
          <cell r="H3">
            <v>2029</v>
          </cell>
          <cell r="I3">
            <v>1</v>
          </cell>
          <cell r="J3">
            <v>7</v>
          </cell>
          <cell r="K3">
            <v>20222</v>
          </cell>
        </row>
        <row r="4">
          <cell r="B4" t="str">
            <v>Segundo Trimestre</v>
          </cell>
          <cell r="C4">
            <v>16768</v>
          </cell>
          <cell r="D4">
            <v>1649</v>
          </cell>
          <cell r="E4">
            <v>9</v>
          </cell>
          <cell r="F4">
            <v>1672</v>
          </cell>
          <cell r="G4">
            <v>32</v>
          </cell>
          <cell r="H4">
            <v>3011</v>
          </cell>
          <cell r="I4">
            <v>1</v>
          </cell>
          <cell r="J4">
            <v>4</v>
          </cell>
          <cell r="K4">
            <v>23146</v>
          </cell>
        </row>
        <row r="5">
          <cell r="B5" t="str">
            <v>Tercer Trimestre</v>
          </cell>
          <cell r="C5">
            <v>10475</v>
          </cell>
          <cell r="D5">
            <v>2759</v>
          </cell>
          <cell r="E5">
            <v>25</v>
          </cell>
          <cell r="F5">
            <v>91</v>
          </cell>
          <cell r="G5">
            <v>23</v>
          </cell>
          <cell r="H5">
            <v>2902</v>
          </cell>
          <cell r="I5">
            <v>3</v>
          </cell>
          <cell r="J5">
            <v>20</v>
          </cell>
          <cell r="K5">
            <v>16298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31B4-2DD3-469D-96FB-B40BF8D0FD1C}">
  <dimension ref="A2:M267"/>
  <sheetViews>
    <sheetView tabSelected="1" topLeftCell="A246" workbookViewId="0">
      <selection activeCell="M262" sqref="M262"/>
    </sheetView>
  </sheetViews>
  <sheetFormatPr baseColWidth="10" defaultRowHeight="14.4"/>
  <cols>
    <col min="1" max="1" width="24.77734375" customWidth="1"/>
    <col min="2" max="2" width="16.88671875" bestFit="1" customWidth="1"/>
  </cols>
  <sheetData>
    <row r="2" spans="1:10" ht="15.6">
      <c r="B2" s="1"/>
    </row>
    <row r="3" spans="1:10" ht="15.6">
      <c r="B3" s="1"/>
    </row>
    <row r="4" spans="1:10" ht="15.6">
      <c r="B4" s="1"/>
    </row>
    <row r="5" spans="1:10" ht="15.6">
      <c r="B5" s="1"/>
    </row>
    <row r="6" spans="1:10" ht="15.6">
      <c r="B6" s="1"/>
    </row>
    <row r="7" spans="1:10" ht="15.6">
      <c r="B7" s="1"/>
    </row>
    <row r="8" spans="1:10" ht="15.6">
      <c r="B8" s="1"/>
    </row>
    <row r="9" spans="1:10" ht="15.6">
      <c r="B9" s="1"/>
    </row>
    <row r="10" spans="1:10" ht="15.6">
      <c r="B10" s="1"/>
    </row>
    <row r="11" spans="1:10" ht="14.4" customHeight="1">
      <c r="A11" s="45" t="s">
        <v>0</v>
      </c>
      <c r="B11" s="45"/>
      <c r="C11" s="45"/>
      <c r="D11" s="45"/>
      <c r="E11" s="45"/>
      <c r="F11" s="45"/>
      <c r="G11" s="45"/>
      <c r="H11" s="45"/>
      <c r="I11" s="45"/>
      <c r="J11" s="45"/>
    </row>
    <row r="12" spans="1:10" ht="15.6">
      <c r="B12" s="2"/>
    </row>
    <row r="13" spans="1:10" ht="22.8">
      <c r="B13" s="3"/>
    </row>
    <row r="14" spans="1:10" ht="24.6">
      <c r="B14" s="4"/>
    </row>
    <row r="15" spans="1:10" ht="24.6" customHeight="1">
      <c r="A15" s="45" t="s">
        <v>115</v>
      </c>
      <c r="B15" s="45"/>
      <c r="C15" s="45"/>
      <c r="D15" s="45"/>
      <c r="E15" s="45"/>
      <c r="F15" s="45"/>
      <c r="G15" s="45"/>
      <c r="H15" s="45"/>
      <c r="I15" s="45"/>
      <c r="J15" s="45"/>
    </row>
    <row r="16" spans="1:10" ht="24.6">
      <c r="B16" s="6"/>
    </row>
    <row r="17" spans="1:10" ht="24.6" customHeight="1">
      <c r="A17" s="45" t="s">
        <v>116</v>
      </c>
      <c r="B17" s="45"/>
      <c r="C17" s="45"/>
      <c r="D17" s="45"/>
      <c r="E17" s="45"/>
      <c r="F17" s="45"/>
      <c r="G17" s="45"/>
      <c r="H17" s="45"/>
      <c r="I17" s="45"/>
      <c r="J17" s="45"/>
    </row>
    <row r="18" spans="1:10" ht="24.6">
      <c r="B18" s="4"/>
    </row>
    <row r="19" spans="1:10" ht="24.6">
      <c r="B19" s="4"/>
    </row>
    <row r="20" spans="1:10" ht="16.2" thickBot="1">
      <c r="B20" s="1"/>
    </row>
    <row r="21" spans="1:10">
      <c r="B21" s="16" t="s">
        <v>2</v>
      </c>
      <c r="C21" s="18" t="s">
        <v>3</v>
      </c>
      <c r="D21" s="20" t="s">
        <v>4</v>
      </c>
      <c r="E21" s="20" t="s">
        <v>5</v>
      </c>
      <c r="F21" s="8"/>
    </row>
    <row r="22" spans="1:10">
      <c r="B22" s="16"/>
      <c r="C22" s="18"/>
      <c r="D22" s="16"/>
      <c r="E22" s="16"/>
      <c r="F22" s="8"/>
    </row>
    <row r="23" spans="1:10" ht="15" thickBot="1">
      <c r="B23" s="17"/>
      <c r="C23" s="19"/>
      <c r="D23" s="21"/>
      <c r="E23" s="21"/>
      <c r="F23" s="8"/>
    </row>
    <row r="24" spans="1:10" ht="205.2" customHeight="1">
      <c r="B24" s="22">
        <v>1</v>
      </c>
      <c r="C24" s="24" t="s">
        <v>6</v>
      </c>
      <c r="D24" s="26" t="s">
        <v>7</v>
      </c>
      <c r="E24" s="26" t="s">
        <v>8</v>
      </c>
      <c r="F24" s="27"/>
    </row>
    <row r="25" spans="1:10" ht="15" thickBot="1">
      <c r="B25" s="23"/>
      <c r="C25" s="25"/>
      <c r="D25" s="25"/>
      <c r="E25" s="25"/>
      <c r="F25" s="27"/>
    </row>
    <row r="26" spans="1:10" ht="312.60000000000002" thickBot="1">
      <c r="B26" s="11">
        <v>2</v>
      </c>
      <c r="C26" s="12" t="s">
        <v>6</v>
      </c>
      <c r="D26" s="12" t="s">
        <v>9</v>
      </c>
      <c r="E26" s="10" t="s">
        <v>10</v>
      </c>
      <c r="F26" s="8"/>
    </row>
    <row r="27" spans="1:10" ht="203.4" thickBot="1">
      <c r="B27" s="11">
        <v>3</v>
      </c>
      <c r="C27" s="10" t="s">
        <v>11</v>
      </c>
      <c r="D27" s="10" t="s">
        <v>12</v>
      </c>
      <c r="E27" s="10" t="s">
        <v>13</v>
      </c>
      <c r="F27" s="8"/>
    </row>
    <row r="28" spans="1:10" ht="265.8" thickBot="1">
      <c r="B28" s="13">
        <v>4</v>
      </c>
      <c r="C28" s="10" t="s">
        <v>14</v>
      </c>
      <c r="D28" s="10" t="s">
        <v>15</v>
      </c>
      <c r="E28" s="10" t="s">
        <v>16</v>
      </c>
      <c r="F28" s="8"/>
    </row>
    <row r="29" spans="1:10" ht="203.4" thickBot="1">
      <c r="B29" s="11">
        <v>5</v>
      </c>
      <c r="C29" s="10" t="s">
        <v>17</v>
      </c>
      <c r="D29" s="10" t="s">
        <v>18</v>
      </c>
      <c r="E29" s="10" t="s">
        <v>19</v>
      </c>
      <c r="F29" s="8"/>
    </row>
    <row r="30" spans="1:10" ht="125.4" thickBot="1">
      <c r="B30" s="13">
        <v>6</v>
      </c>
      <c r="C30" s="10" t="s">
        <v>20</v>
      </c>
      <c r="D30" s="10" t="s">
        <v>21</v>
      </c>
      <c r="E30" s="10" t="s">
        <v>22</v>
      </c>
      <c r="F30" s="8"/>
    </row>
    <row r="31" spans="1:10" ht="187.2">
      <c r="B31" s="29">
        <v>7</v>
      </c>
      <c r="C31" s="24" t="s">
        <v>23</v>
      </c>
      <c r="D31" s="24" t="s">
        <v>24</v>
      </c>
      <c r="E31" s="9" t="s">
        <v>25</v>
      </c>
      <c r="F31" s="27"/>
    </row>
    <row r="32" spans="1:10" ht="125.4" thickBot="1">
      <c r="B32" s="30"/>
      <c r="C32" s="25"/>
      <c r="D32" s="25"/>
      <c r="E32" s="10" t="s">
        <v>26</v>
      </c>
      <c r="F32" s="27"/>
    </row>
    <row r="33" spans="2:6" ht="15.6">
      <c r="B33" s="22">
        <v>8</v>
      </c>
      <c r="C33" s="24" t="s">
        <v>27</v>
      </c>
      <c r="D33" s="24" t="s">
        <v>28</v>
      </c>
      <c r="E33" s="9"/>
      <c r="F33" s="27"/>
    </row>
    <row r="34" spans="2:6" ht="265.2">
      <c r="B34" s="31"/>
      <c r="C34" s="32"/>
      <c r="D34" s="32"/>
      <c r="E34" s="9" t="s">
        <v>29</v>
      </c>
      <c r="F34" s="27"/>
    </row>
    <row r="35" spans="2:6" ht="15.6">
      <c r="B35" s="31"/>
      <c r="C35" s="32"/>
      <c r="D35" s="32"/>
      <c r="E35" s="9"/>
      <c r="F35" s="27"/>
    </row>
    <row r="36" spans="2:6" ht="125.4" thickBot="1">
      <c r="B36" s="23"/>
      <c r="C36" s="25"/>
      <c r="D36" s="25"/>
      <c r="E36" s="10" t="s">
        <v>26</v>
      </c>
      <c r="F36" s="27"/>
    </row>
    <row r="37" spans="2:6" ht="202.8">
      <c r="B37" s="29">
        <v>9</v>
      </c>
      <c r="C37" s="24" t="s">
        <v>30</v>
      </c>
      <c r="D37" s="24" t="s">
        <v>31</v>
      </c>
      <c r="E37" s="9" t="s">
        <v>32</v>
      </c>
      <c r="F37" s="27"/>
    </row>
    <row r="38" spans="2:6" ht="15.6">
      <c r="B38" s="28"/>
      <c r="C38" s="32"/>
      <c r="D38" s="32"/>
      <c r="E38" s="9"/>
      <c r="F38" s="27"/>
    </row>
    <row r="39" spans="2:6" ht="125.4" thickBot="1">
      <c r="B39" s="30"/>
      <c r="C39" s="25"/>
      <c r="D39" s="25"/>
      <c r="E39" s="10" t="s">
        <v>26</v>
      </c>
      <c r="F39" s="27"/>
    </row>
    <row r="40" spans="2:6" ht="312.60000000000002" thickBot="1">
      <c r="B40" s="13">
        <v>10</v>
      </c>
      <c r="C40" s="14" t="s">
        <v>33</v>
      </c>
      <c r="D40" s="14" t="s">
        <v>34</v>
      </c>
      <c r="E40" s="10" t="s">
        <v>35</v>
      </c>
      <c r="F40" s="8"/>
    </row>
    <row r="41" spans="2:6" ht="62.4">
      <c r="B41" s="29">
        <v>11</v>
      </c>
      <c r="C41" s="14" t="s">
        <v>36</v>
      </c>
      <c r="D41" s="24" t="s">
        <v>39</v>
      </c>
      <c r="E41" s="24" t="s">
        <v>39</v>
      </c>
      <c r="F41" s="27"/>
    </row>
    <row r="42" spans="2:6" ht="78">
      <c r="B42" s="28"/>
      <c r="C42" s="9" t="s">
        <v>37</v>
      </c>
      <c r="D42" s="32"/>
      <c r="E42" s="32"/>
      <c r="F42" s="27"/>
    </row>
    <row r="43" spans="2:6" ht="47.4" thickBot="1">
      <c r="B43" s="30"/>
      <c r="C43" s="9" t="s">
        <v>38</v>
      </c>
      <c r="D43" s="25"/>
      <c r="E43" s="25"/>
      <c r="F43" s="27"/>
    </row>
    <row r="44" spans="2:6" ht="109.2">
      <c r="B44" s="22">
        <v>12</v>
      </c>
      <c r="C44" s="14" t="s">
        <v>40</v>
      </c>
      <c r="D44" s="24" t="s">
        <v>44</v>
      </c>
      <c r="E44" s="24" t="s">
        <v>45</v>
      </c>
      <c r="F44" s="27"/>
    </row>
    <row r="45" spans="2:6" ht="62.4">
      <c r="B45" s="31"/>
      <c r="C45" s="9" t="s">
        <v>41</v>
      </c>
      <c r="D45" s="32"/>
      <c r="E45" s="32"/>
      <c r="F45" s="27"/>
    </row>
    <row r="46" spans="2:6" ht="93.6">
      <c r="B46" s="31"/>
      <c r="C46" s="9" t="s">
        <v>42</v>
      </c>
      <c r="D46" s="32"/>
      <c r="E46" s="32"/>
      <c r="F46" s="27"/>
    </row>
    <row r="47" spans="2:6" ht="78.599999999999994" thickBot="1">
      <c r="B47" s="23"/>
      <c r="C47" s="9" t="s">
        <v>43</v>
      </c>
      <c r="D47" s="25"/>
      <c r="E47" s="25"/>
      <c r="F47" s="27"/>
    </row>
    <row r="48" spans="2:6" ht="141" thickBot="1">
      <c r="B48" s="11">
        <v>13</v>
      </c>
      <c r="C48" s="15" t="s">
        <v>46</v>
      </c>
      <c r="D48" s="15" t="s">
        <v>47</v>
      </c>
      <c r="E48" s="10" t="s">
        <v>48</v>
      </c>
      <c r="F48" s="8"/>
    </row>
    <row r="51" spans="2:11">
      <c r="B51" s="47"/>
      <c r="C51" s="47" t="s">
        <v>53</v>
      </c>
      <c r="D51" s="47" t="s">
        <v>54</v>
      </c>
      <c r="E51" s="47" t="s">
        <v>55</v>
      </c>
      <c r="F51" s="47" t="s">
        <v>56</v>
      </c>
      <c r="G51" s="47" t="s">
        <v>57</v>
      </c>
      <c r="H51" s="47" t="s">
        <v>58</v>
      </c>
      <c r="I51" s="47" t="s">
        <v>59</v>
      </c>
      <c r="J51" s="47" t="s">
        <v>60</v>
      </c>
      <c r="K51" s="47" t="s">
        <v>61</v>
      </c>
    </row>
    <row r="52" spans="2:11">
      <c r="B52" s="47" t="s">
        <v>50</v>
      </c>
      <c r="C52" s="47">
        <v>16300</v>
      </c>
      <c r="D52" s="47">
        <v>1779</v>
      </c>
      <c r="E52" s="47">
        <v>2</v>
      </c>
      <c r="F52" s="47">
        <v>85</v>
      </c>
      <c r="G52" s="47">
        <v>19</v>
      </c>
      <c r="H52" s="47">
        <v>2029</v>
      </c>
      <c r="I52" s="47">
        <v>1</v>
      </c>
      <c r="J52" s="47">
        <v>7</v>
      </c>
      <c r="K52" s="47">
        <v>20222</v>
      </c>
    </row>
    <row r="53" spans="2:11">
      <c r="B53" s="47" t="s">
        <v>51</v>
      </c>
      <c r="C53" s="47">
        <v>16768</v>
      </c>
      <c r="D53" s="47">
        <v>1649</v>
      </c>
      <c r="E53" s="47">
        <v>9</v>
      </c>
      <c r="F53" s="47">
        <v>1672</v>
      </c>
      <c r="G53" s="47">
        <v>32</v>
      </c>
      <c r="H53" s="47">
        <v>3011</v>
      </c>
      <c r="I53" s="47">
        <v>1</v>
      </c>
      <c r="J53" s="47">
        <v>4</v>
      </c>
      <c r="K53" s="47">
        <v>23146</v>
      </c>
    </row>
    <row r="54" spans="2:11">
      <c r="B54" s="47" t="s">
        <v>52</v>
      </c>
      <c r="C54" s="47">
        <v>10475</v>
      </c>
      <c r="D54" s="47">
        <v>2759</v>
      </c>
      <c r="E54" s="47">
        <v>25</v>
      </c>
      <c r="F54" s="47">
        <v>91</v>
      </c>
      <c r="G54" s="47">
        <v>23</v>
      </c>
      <c r="H54" s="47">
        <v>2902</v>
      </c>
      <c r="I54" s="47">
        <v>3</v>
      </c>
      <c r="J54" s="47">
        <v>20</v>
      </c>
      <c r="K54" s="47">
        <v>16298</v>
      </c>
    </row>
    <row r="55" spans="2:11">
      <c r="B55" s="47" t="s">
        <v>49</v>
      </c>
      <c r="C55" s="47">
        <v>43543</v>
      </c>
      <c r="D55" s="47">
        <v>6187</v>
      </c>
      <c r="E55" s="47">
        <v>36</v>
      </c>
      <c r="F55" s="47">
        <v>1848</v>
      </c>
      <c r="G55" s="47">
        <v>74</v>
      </c>
      <c r="H55" s="47">
        <v>7942</v>
      </c>
      <c r="I55" s="47">
        <v>5</v>
      </c>
      <c r="J55" s="47">
        <v>31</v>
      </c>
      <c r="K55" s="47">
        <v>59666</v>
      </c>
    </row>
    <row r="73" spans="2:11">
      <c r="B73" s="57" t="s">
        <v>118</v>
      </c>
      <c r="C73" s="57"/>
      <c r="D73" s="57"/>
      <c r="E73" s="57"/>
      <c r="F73" s="57"/>
      <c r="G73" s="57"/>
      <c r="H73" s="57"/>
      <c r="I73" s="57"/>
      <c r="J73" s="57"/>
      <c r="K73" s="57"/>
    </row>
    <row r="75" spans="2:11" ht="15" thickBot="1"/>
    <row r="76" spans="2:11" ht="94.2" thickBot="1">
      <c r="B76" s="48"/>
      <c r="C76" s="49" t="s">
        <v>62</v>
      </c>
      <c r="D76" s="50" t="s">
        <v>63</v>
      </c>
      <c r="E76" s="50" t="s">
        <v>64</v>
      </c>
      <c r="F76" s="50" t="s">
        <v>65</v>
      </c>
      <c r="G76" s="50" t="s">
        <v>66</v>
      </c>
      <c r="H76" s="50" t="s">
        <v>67</v>
      </c>
      <c r="I76" s="50" t="s">
        <v>68</v>
      </c>
      <c r="J76" s="50" t="s">
        <v>69</v>
      </c>
    </row>
    <row r="77" spans="2:11" ht="16.2" thickBot="1">
      <c r="B77" s="51" t="s">
        <v>50</v>
      </c>
      <c r="C77" s="52">
        <v>22</v>
      </c>
      <c r="D77" s="52">
        <v>40</v>
      </c>
      <c r="E77" s="52">
        <v>21</v>
      </c>
      <c r="F77" s="52">
        <v>1</v>
      </c>
      <c r="G77" s="53">
        <v>0</v>
      </c>
      <c r="H77" s="53">
        <v>0</v>
      </c>
      <c r="I77" s="53">
        <v>1</v>
      </c>
      <c r="J77" s="53">
        <f>SUM(C77:I77)</f>
        <v>85</v>
      </c>
    </row>
    <row r="78" spans="2:11" ht="16.2" thickBot="1">
      <c r="B78" s="51" t="s">
        <v>51</v>
      </c>
      <c r="C78" s="54">
        <v>20</v>
      </c>
      <c r="D78" s="54">
        <v>43</v>
      </c>
      <c r="E78" s="54">
        <f>4+2+2</f>
        <v>8</v>
      </c>
      <c r="F78" s="54">
        <v>1</v>
      </c>
      <c r="G78" s="52">
        <v>0</v>
      </c>
      <c r="H78" s="54">
        <v>1600</v>
      </c>
      <c r="I78" s="54">
        <v>0</v>
      </c>
      <c r="J78" s="53">
        <f>SUM(C78:I78)</f>
        <v>1672</v>
      </c>
    </row>
    <row r="79" spans="2:11" ht="16.2" thickBot="1">
      <c r="B79" s="51" t="s">
        <v>52</v>
      </c>
      <c r="C79" s="54">
        <v>22</v>
      </c>
      <c r="D79" s="54">
        <v>43</v>
      </c>
      <c r="E79" s="54">
        <v>24</v>
      </c>
      <c r="F79" s="54">
        <v>1</v>
      </c>
      <c r="G79" s="54">
        <v>0</v>
      </c>
      <c r="H79" s="54">
        <v>0</v>
      </c>
      <c r="I79" s="54">
        <v>1</v>
      </c>
      <c r="J79" s="53">
        <f>SUM(C79:I79)</f>
        <v>91</v>
      </c>
    </row>
    <row r="80" spans="2:11" ht="16.2" thickBot="1">
      <c r="B80" s="51" t="s">
        <v>117</v>
      </c>
      <c r="C80" s="54"/>
      <c r="D80" s="54"/>
      <c r="E80" s="54"/>
      <c r="F80" s="54"/>
      <c r="G80" s="54"/>
      <c r="H80" s="54"/>
      <c r="I80" s="54"/>
      <c r="J80" s="53">
        <f>SUM(C80:I80)</f>
        <v>0</v>
      </c>
    </row>
    <row r="81" spans="2:12" ht="15.6">
      <c r="B81" s="55" t="s">
        <v>49</v>
      </c>
      <c r="C81" s="56">
        <f>SUM(C77:C80)</f>
        <v>64</v>
      </c>
      <c r="D81" s="56">
        <f>SUM(D77:D80)</f>
        <v>126</v>
      </c>
      <c r="E81" s="56">
        <f t="shared" ref="E81:J81" si="0">SUM(E77:E80)</f>
        <v>53</v>
      </c>
      <c r="F81" s="56">
        <f t="shared" si="0"/>
        <v>3</v>
      </c>
      <c r="G81" s="56">
        <f t="shared" si="0"/>
        <v>0</v>
      </c>
      <c r="H81" s="56">
        <f t="shared" si="0"/>
        <v>1600</v>
      </c>
      <c r="I81" s="56">
        <f>SUM(I77:I80)</f>
        <v>2</v>
      </c>
      <c r="J81" s="56">
        <f t="shared" si="0"/>
        <v>1848</v>
      </c>
    </row>
    <row r="92" spans="2:12">
      <c r="B92" s="57" t="s">
        <v>120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</row>
    <row r="93" spans="2:12" ht="15" thickBot="1"/>
    <row r="94" spans="2:12" ht="94.2" thickBot="1">
      <c r="B94" s="58"/>
      <c r="C94" s="35" t="s">
        <v>70</v>
      </c>
      <c r="D94" s="36" t="s">
        <v>71</v>
      </c>
      <c r="E94" s="36" t="s">
        <v>72</v>
      </c>
      <c r="F94" s="36" t="s">
        <v>73</v>
      </c>
      <c r="G94" s="36" t="s">
        <v>74</v>
      </c>
      <c r="H94" s="36" t="s">
        <v>75</v>
      </c>
      <c r="I94" s="36" t="s">
        <v>76</v>
      </c>
      <c r="J94" s="36" t="s">
        <v>77</v>
      </c>
      <c r="K94" s="36" t="s">
        <v>119</v>
      </c>
      <c r="L94" s="36" t="s">
        <v>69</v>
      </c>
    </row>
    <row r="95" spans="2:12" ht="16.2" thickBot="1">
      <c r="B95" s="37" t="s">
        <v>50</v>
      </c>
      <c r="C95" s="38">
        <v>1</v>
      </c>
      <c r="D95" s="38">
        <v>4</v>
      </c>
      <c r="E95" s="38">
        <v>1</v>
      </c>
      <c r="F95" s="38">
        <v>1</v>
      </c>
      <c r="G95" s="39">
        <v>8</v>
      </c>
      <c r="H95" s="39">
        <v>3</v>
      </c>
      <c r="I95" s="39">
        <v>1</v>
      </c>
      <c r="J95" s="39">
        <v>0</v>
      </c>
      <c r="K95" s="34">
        <v>0</v>
      </c>
      <c r="L95" s="38">
        <f>SUM(C95:K95)</f>
        <v>19</v>
      </c>
    </row>
    <row r="96" spans="2:12" ht="16.2" thickBot="1">
      <c r="B96" s="37" t="s">
        <v>51</v>
      </c>
      <c r="C96" s="38">
        <v>3</v>
      </c>
      <c r="D96" s="38">
        <v>0</v>
      </c>
      <c r="E96" s="38">
        <v>6</v>
      </c>
      <c r="F96" s="38">
        <v>9</v>
      </c>
      <c r="G96" s="38">
        <v>11</v>
      </c>
      <c r="H96" s="38">
        <v>0</v>
      </c>
      <c r="I96" s="38">
        <v>0</v>
      </c>
      <c r="J96" s="38">
        <v>0</v>
      </c>
      <c r="K96" s="39">
        <v>3</v>
      </c>
      <c r="L96" s="38">
        <f>SUM(C96:K96)</f>
        <v>32</v>
      </c>
    </row>
    <row r="97" spans="2:12" ht="16.2" thickBot="1">
      <c r="B97" s="37" t="s">
        <v>52</v>
      </c>
      <c r="C97" s="38">
        <v>0</v>
      </c>
      <c r="D97" s="38">
        <v>3</v>
      </c>
      <c r="E97" s="38">
        <v>11</v>
      </c>
      <c r="F97" s="38">
        <v>3</v>
      </c>
      <c r="G97" s="38">
        <v>1</v>
      </c>
      <c r="H97" s="38">
        <v>2</v>
      </c>
      <c r="I97" s="38">
        <v>3</v>
      </c>
      <c r="J97" s="38">
        <v>0</v>
      </c>
      <c r="K97" s="39">
        <v>0</v>
      </c>
      <c r="L97" s="38">
        <f t="shared" ref="L97" si="1">SUM(C97:K97)</f>
        <v>23</v>
      </c>
    </row>
    <row r="98" spans="2:12" ht="16.2" thickBot="1">
      <c r="B98" s="37" t="s">
        <v>117</v>
      </c>
      <c r="C98" s="38"/>
      <c r="D98" s="38"/>
      <c r="E98" s="38"/>
      <c r="F98" s="38"/>
      <c r="G98" s="38"/>
      <c r="H98" s="38"/>
      <c r="I98" s="38"/>
      <c r="J98" s="38"/>
      <c r="K98" s="59"/>
      <c r="L98" s="39">
        <f>SUM(C98:K98)</f>
        <v>0</v>
      </c>
    </row>
    <row r="99" spans="2:12" ht="15.6">
      <c r="B99" s="7" t="s">
        <v>49</v>
      </c>
      <c r="C99" s="5">
        <f>SUM(C95:C98)</f>
        <v>4</v>
      </c>
      <c r="D99" s="5">
        <f t="shared" ref="D99:L99" si="2">SUM(D95:D98)</f>
        <v>7</v>
      </c>
      <c r="E99" s="5">
        <f t="shared" si="2"/>
        <v>18</v>
      </c>
      <c r="F99" s="5">
        <f t="shared" si="2"/>
        <v>13</v>
      </c>
      <c r="G99" s="5">
        <f t="shared" si="2"/>
        <v>20</v>
      </c>
      <c r="H99" s="5">
        <f t="shared" si="2"/>
        <v>5</v>
      </c>
      <c r="I99" s="5">
        <f t="shared" si="2"/>
        <v>4</v>
      </c>
      <c r="J99" s="5">
        <f t="shared" si="2"/>
        <v>0</v>
      </c>
      <c r="K99" s="5">
        <f t="shared" si="2"/>
        <v>3</v>
      </c>
      <c r="L99" s="5">
        <f t="shared" si="2"/>
        <v>74</v>
      </c>
    </row>
    <row r="105" spans="2:12">
      <c r="B105" s="60" t="s">
        <v>122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2"/>
    </row>
    <row r="106" spans="2:12" ht="15" thickBot="1"/>
    <row r="107" spans="2:12" ht="78.599999999999994" thickBot="1">
      <c r="B107" s="58"/>
      <c r="C107" s="35" t="s">
        <v>111</v>
      </c>
      <c r="D107" s="36" t="s">
        <v>121</v>
      </c>
      <c r="E107" s="36" t="s">
        <v>112</v>
      </c>
      <c r="F107" s="36" t="s">
        <v>113</v>
      </c>
    </row>
    <row r="108" spans="2:12" ht="16.2" thickBot="1">
      <c r="B108" s="37" t="s">
        <v>50</v>
      </c>
      <c r="C108" s="42">
        <v>3</v>
      </c>
      <c r="D108" s="42" t="s">
        <v>114</v>
      </c>
      <c r="E108" s="42">
        <v>4</v>
      </c>
      <c r="F108" s="42">
        <f>+SUM(C108:E108)</f>
        <v>7</v>
      </c>
    </row>
    <row r="109" spans="2:12" ht="16.2" thickBot="1">
      <c r="B109" s="37" t="s">
        <v>51</v>
      </c>
      <c r="C109" s="42">
        <v>3</v>
      </c>
      <c r="D109" s="42" t="s">
        <v>114</v>
      </c>
      <c r="E109" s="42">
        <v>1</v>
      </c>
      <c r="F109" s="42">
        <f>SUM(C109:E109)</f>
        <v>4</v>
      </c>
    </row>
    <row r="110" spans="2:12" ht="16.2" thickBot="1">
      <c r="B110" s="37" t="s">
        <v>52</v>
      </c>
      <c r="C110" s="42">
        <v>3</v>
      </c>
      <c r="D110" s="42">
        <v>17</v>
      </c>
      <c r="E110" s="42">
        <v>0</v>
      </c>
      <c r="F110" s="42">
        <f>SUM(C110:E110)</f>
        <v>20</v>
      </c>
    </row>
    <row r="111" spans="2:12" ht="16.2" thickBot="1">
      <c r="B111" s="37" t="s">
        <v>117</v>
      </c>
      <c r="C111" s="42"/>
      <c r="D111" s="42"/>
      <c r="E111" s="42"/>
      <c r="F111" s="42">
        <f>SUM(C111:E111)</f>
        <v>0</v>
      </c>
    </row>
    <row r="112" spans="2:12" ht="15.6">
      <c r="B112" s="7" t="s">
        <v>49</v>
      </c>
      <c r="C112" s="5">
        <f>+SUM(C108:C111)</f>
        <v>9</v>
      </c>
      <c r="D112" s="5">
        <f>+SUM(D108:D111)</f>
        <v>17</v>
      </c>
      <c r="E112" s="5">
        <f>+SUM(E108:E111)</f>
        <v>5</v>
      </c>
      <c r="F112" s="5">
        <f>+SUM(F108:F111)</f>
        <v>31</v>
      </c>
    </row>
    <row r="122" spans="2:13">
      <c r="B122" s="57" t="s">
        <v>125</v>
      </c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</row>
    <row r="125" spans="2:13" ht="15" thickBot="1"/>
    <row r="126" spans="2:13" ht="16.2" thickBot="1">
      <c r="B126" s="40"/>
      <c r="C126" s="41" t="s">
        <v>84</v>
      </c>
      <c r="D126" s="41" t="s">
        <v>123</v>
      </c>
      <c r="E126" s="41" t="s">
        <v>124</v>
      </c>
      <c r="F126" s="41" t="s">
        <v>49</v>
      </c>
    </row>
    <row r="127" spans="2:13" ht="16.2" thickBot="1">
      <c r="B127" s="37" t="s">
        <v>50</v>
      </c>
      <c r="C127" s="42">
        <v>0</v>
      </c>
      <c r="D127" s="42">
        <v>1</v>
      </c>
      <c r="E127" s="42">
        <v>0</v>
      </c>
      <c r="F127" s="42">
        <f>SUM(C127:D127)</f>
        <v>1</v>
      </c>
    </row>
    <row r="128" spans="2:13" ht="16.2" thickBot="1">
      <c r="B128" s="37" t="s">
        <v>51</v>
      </c>
      <c r="C128" s="42">
        <v>0</v>
      </c>
      <c r="D128" s="42">
        <v>1</v>
      </c>
      <c r="E128" s="42">
        <v>0</v>
      </c>
      <c r="F128" s="42">
        <f t="shared" ref="F128" si="3">SUM(C128:D128)</f>
        <v>1</v>
      </c>
    </row>
    <row r="129" spans="2:6" ht="16.2" thickBot="1">
      <c r="B129" s="37" t="s">
        <v>52</v>
      </c>
      <c r="C129" s="42">
        <v>0</v>
      </c>
      <c r="D129" s="42">
        <v>3</v>
      </c>
      <c r="E129" s="42">
        <v>0</v>
      </c>
      <c r="F129" s="42">
        <f>SUM(C129:E129)</f>
        <v>3</v>
      </c>
    </row>
    <row r="130" spans="2:6" ht="16.2" thickBot="1">
      <c r="B130" s="37" t="s">
        <v>117</v>
      </c>
      <c r="C130" s="42"/>
      <c r="D130" s="42"/>
      <c r="E130" s="42"/>
      <c r="F130" s="42">
        <f>SUM(C130:E130)</f>
        <v>0</v>
      </c>
    </row>
    <row r="131" spans="2:6" ht="15.6">
      <c r="B131" s="7" t="s">
        <v>49</v>
      </c>
      <c r="C131" s="5">
        <f>SUM(C127:C130)</f>
        <v>0</v>
      </c>
      <c r="D131" s="5">
        <f t="shared" ref="D131:E131" si="4">SUM(D127:D130)</f>
        <v>5</v>
      </c>
      <c r="E131" s="5">
        <f t="shared" si="4"/>
        <v>0</v>
      </c>
      <c r="F131" s="5">
        <f>SUM(F127:F130)</f>
        <v>5</v>
      </c>
    </row>
    <row r="153" spans="2:13">
      <c r="B153" s="57" t="s">
        <v>1</v>
      </c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</row>
    <row r="154" spans="2:13" ht="15" thickBot="1"/>
    <row r="155" spans="2:13" ht="78.599999999999994" thickBot="1">
      <c r="B155" s="63"/>
      <c r="C155" s="41" t="s">
        <v>78</v>
      </c>
      <c r="D155" s="41" t="s">
        <v>79</v>
      </c>
      <c r="E155" s="41" t="s">
        <v>80</v>
      </c>
      <c r="F155" s="41" t="s">
        <v>81</v>
      </c>
      <c r="G155" s="36" t="s">
        <v>82</v>
      </c>
      <c r="H155" s="36" t="s">
        <v>83</v>
      </c>
      <c r="I155" s="41" t="s">
        <v>49</v>
      </c>
    </row>
    <row r="156" spans="2:13" ht="16.2" thickBot="1">
      <c r="B156" s="37" t="s">
        <v>50</v>
      </c>
      <c r="C156" s="42">
        <v>0</v>
      </c>
      <c r="D156" s="42">
        <v>0</v>
      </c>
      <c r="E156" s="42">
        <v>2</v>
      </c>
      <c r="F156" s="42">
        <v>0</v>
      </c>
      <c r="G156" s="33">
        <v>0</v>
      </c>
      <c r="H156" s="33">
        <v>0</v>
      </c>
      <c r="I156" s="42">
        <f>+SUM(C156:H156)</f>
        <v>2</v>
      </c>
    </row>
    <row r="157" spans="2:13" ht="16.2" thickBot="1">
      <c r="B157" s="37" t="s">
        <v>51</v>
      </c>
      <c r="C157" s="42">
        <v>0</v>
      </c>
      <c r="D157" s="42">
        <v>0</v>
      </c>
      <c r="E157" s="42">
        <v>1</v>
      </c>
      <c r="F157" s="42">
        <v>3</v>
      </c>
      <c r="G157" s="33">
        <v>1</v>
      </c>
      <c r="H157" s="33">
        <v>4</v>
      </c>
      <c r="I157" s="42">
        <f>+SUM(C157:H157)</f>
        <v>9</v>
      </c>
    </row>
    <row r="158" spans="2:13" ht="16.2" thickBot="1">
      <c r="B158" s="37" t="s">
        <v>52</v>
      </c>
      <c r="C158" s="42">
        <v>1</v>
      </c>
      <c r="D158" s="42">
        <v>9</v>
      </c>
      <c r="E158" s="42">
        <v>6</v>
      </c>
      <c r="F158" s="42">
        <v>1</v>
      </c>
      <c r="G158" s="33">
        <v>1</v>
      </c>
      <c r="H158" s="33">
        <v>7</v>
      </c>
      <c r="I158" s="42">
        <f>+SUM(C158:H158)</f>
        <v>25</v>
      </c>
    </row>
    <row r="159" spans="2:13" ht="16.2" thickBot="1">
      <c r="B159" s="37" t="s">
        <v>117</v>
      </c>
      <c r="C159" s="42"/>
      <c r="D159" s="42"/>
      <c r="E159" s="42"/>
      <c r="F159" s="42"/>
      <c r="G159" s="33"/>
      <c r="H159" s="33"/>
      <c r="I159" s="42">
        <f>+SUM(C159:H159)</f>
        <v>0</v>
      </c>
    </row>
    <row r="160" spans="2:13" ht="15.6">
      <c r="B160" s="7" t="s">
        <v>49</v>
      </c>
      <c r="C160" s="5">
        <f>SUM(C156:C159)</f>
        <v>1</v>
      </c>
      <c r="D160" s="5">
        <f t="shared" ref="D160:I160" si="5">SUM(D156:D159)</f>
        <v>9</v>
      </c>
      <c r="E160" s="5">
        <f t="shared" si="5"/>
        <v>9</v>
      </c>
      <c r="F160" s="5">
        <f t="shared" si="5"/>
        <v>4</v>
      </c>
      <c r="G160" s="5">
        <f t="shared" si="5"/>
        <v>2</v>
      </c>
      <c r="H160" s="5">
        <f t="shared" si="5"/>
        <v>11</v>
      </c>
      <c r="I160" s="5">
        <f t="shared" si="5"/>
        <v>36</v>
      </c>
    </row>
    <row r="173" spans="2:13">
      <c r="B173" s="57" t="s">
        <v>126</v>
      </c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</row>
    <row r="174" spans="2:13" ht="15" thickBot="1"/>
    <row r="175" spans="2:13" ht="125.4" thickBot="1">
      <c r="B175" s="43"/>
      <c r="C175" s="35" t="s">
        <v>97</v>
      </c>
      <c r="D175" s="36" t="s">
        <v>98</v>
      </c>
      <c r="E175" s="36" t="s">
        <v>99</v>
      </c>
      <c r="F175" s="36" t="s">
        <v>100</v>
      </c>
      <c r="G175" s="36" t="s">
        <v>101</v>
      </c>
    </row>
    <row r="176" spans="2:13" ht="16.2" thickBot="1">
      <c r="B176" s="44" t="s">
        <v>50</v>
      </c>
      <c r="C176" s="64">
        <f>201+278+314</f>
        <v>793</v>
      </c>
      <c r="D176" s="64">
        <f>104+159+128</f>
        <v>391</v>
      </c>
      <c r="E176" s="64">
        <f>19+9+19</f>
        <v>47</v>
      </c>
      <c r="F176" s="64">
        <f>3+2</f>
        <v>5</v>
      </c>
      <c r="G176" s="33">
        <f>SUM(C176:F176)</f>
        <v>1236</v>
      </c>
    </row>
    <row r="177" spans="2:7" ht="16.2" thickBot="1">
      <c r="B177" s="37" t="s">
        <v>51</v>
      </c>
      <c r="C177" s="42">
        <v>1700</v>
      </c>
      <c r="D177" s="42">
        <v>691</v>
      </c>
      <c r="E177" s="42">
        <v>64</v>
      </c>
      <c r="F177" s="42">
        <v>2</v>
      </c>
      <c r="G177" s="33">
        <f>SUM(C177:F177)</f>
        <v>2457</v>
      </c>
    </row>
    <row r="178" spans="2:7" ht="16.2" thickBot="1">
      <c r="B178" s="37" t="s">
        <v>52</v>
      </c>
      <c r="C178" s="42">
        <f>665+379+459</f>
        <v>1503</v>
      </c>
      <c r="D178" s="42">
        <f>249+133+183</f>
        <v>565</v>
      </c>
      <c r="E178" s="42">
        <f>35+11+4</f>
        <v>50</v>
      </c>
      <c r="F178" s="42">
        <f>3+2</f>
        <v>5</v>
      </c>
      <c r="G178" s="33">
        <f>+SUM(C178:F178)</f>
        <v>2123</v>
      </c>
    </row>
    <row r="179" spans="2:7" ht="16.2" thickBot="1">
      <c r="B179" s="37" t="s">
        <v>117</v>
      </c>
      <c r="C179" s="42"/>
      <c r="D179" s="42"/>
      <c r="E179" s="42"/>
      <c r="F179" s="42"/>
      <c r="G179" s="33">
        <f>+SUM(C179:F179)</f>
        <v>0</v>
      </c>
    </row>
    <row r="180" spans="2:7" ht="15.6">
      <c r="B180" s="7" t="s">
        <v>49</v>
      </c>
      <c r="C180" s="5">
        <f>SUM(C176:C179)</f>
        <v>3996</v>
      </c>
      <c r="D180" s="5">
        <f t="shared" ref="D180:G180" si="6">SUM(D176:D179)</f>
        <v>1647</v>
      </c>
      <c r="E180" s="5">
        <f t="shared" si="6"/>
        <v>161</v>
      </c>
      <c r="F180" s="5">
        <f t="shared" si="6"/>
        <v>12</v>
      </c>
      <c r="G180" s="5">
        <f t="shared" si="6"/>
        <v>5816</v>
      </c>
    </row>
    <row r="183" spans="2:7" ht="15" thickBot="1"/>
    <row r="184" spans="2:7" ht="125.4" thickBot="1">
      <c r="B184" s="43"/>
      <c r="C184" s="35" t="s">
        <v>102</v>
      </c>
      <c r="D184" s="36" t="s">
        <v>103</v>
      </c>
      <c r="E184" s="36" t="s">
        <v>104</v>
      </c>
      <c r="F184" s="36" t="s">
        <v>105</v>
      </c>
      <c r="G184" s="36" t="s">
        <v>106</v>
      </c>
    </row>
    <row r="185" spans="2:7" ht="16.2" thickBot="1">
      <c r="B185" s="44" t="s">
        <v>50</v>
      </c>
      <c r="C185" s="64">
        <f>172+165+202</f>
        <v>539</v>
      </c>
      <c r="D185" s="64">
        <f>87+76+72</f>
        <v>235</v>
      </c>
      <c r="E185" s="64">
        <f>8+1+9</f>
        <v>18</v>
      </c>
      <c r="F185" s="64">
        <v>1</v>
      </c>
      <c r="G185" s="33">
        <f>+SUM(C185:F185)</f>
        <v>793</v>
      </c>
    </row>
    <row r="186" spans="2:7" ht="16.2" thickBot="1">
      <c r="B186" s="37" t="s">
        <v>51</v>
      </c>
      <c r="C186" s="42">
        <v>377</v>
      </c>
      <c r="D186" s="42">
        <v>170</v>
      </c>
      <c r="E186" s="42">
        <v>7</v>
      </c>
      <c r="F186" s="42">
        <v>0</v>
      </c>
      <c r="G186" s="33">
        <f>+SUM(C186:F186)</f>
        <v>554</v>
      </c>
    </row>
    <row r="187" spans="2:7" ht="16.2" thickBot="1">
      <c r="B187" s="37" t="s">
        <v>52</v>
      </c>
      <c r="C187" s="42">
        <f>107+132+156</f>
        <v>395</v>
      </c>
      <c r="D187" s="42">
        <f>99+126+146</f>
        <v>371</v>
      </c>
      <c r="E187" s="42">
        <f>5+3+2</f>
        <v>10</v>
      </c>
      <c r="F187" s="42">
        <v>3</v>
      </c>
      <c r="G187" s="42">
        <f>SUM(C187:F187)</f>
        <v>779</v>
      </c>
    </row>
    <row r="188" spans="2:7" ht="16.2" thickBot="1">
      <c r="B188" s="37" t="s">
        <v>117</v>
      </c>
      <c r="C188" s="42"/>
      <c r="D188" s="42"/>
      <c r="E188" s="42"/>
      <c r="F188" s="42"/>
      <c r="G188" s="42">
        <f>SUM(C188:F188)</f>
        <v>0</v>
      </c>
    </row>
    <row r="189" spans="2:7" ht="15.6">
      <c r="B189" s="7" t="s">
        <v>49</v>
      </c>
      <c r="C189" s="5">
        <f>SUM(C185:C188)</f>
        <v>1311</v>
      </c>
      <c r="D189" s="5">
        <f t="shared" ref="D189:G189" si="7">SUM(D185:D188)</f>
        <v>776</v>
      </c>
      <c r="E189" s="5">
        <f t="shared" si="7"/>
        <v>35</v>
      </c>
      <c r="F189" s="5">
        <f t="shared" si="7"/>
        <v>4</v>
      </c>
      <c r="G189" s="5">
        <f t="shared" si="7"/>
        <v>2126</v>
      </c>
    </row>
    <row r="192" spans="2:7" ht="15" thickBot="1"/>
    <row r="193" spans="2:7" ht="94.2" thickBot="1">
      <c r="B193" s="43"/>
      <c r="C193" s="35" t="s">
        <v>107</v>
      </c>
      <c r="D193" s="36" t="s">
        <v>108</v>
      </c>
      <c r="E193" s="36" t="s">
        <v>109</v>
      </c>
      <c r="F193" s="36" t="s">
        <v>110</v>
      </c>
      <c r="G193" s="36" t="s">
        <v>106</v>
      </c>
    </row>
    <row r="194" spans="2:7" ht="16.2" thickBot="1">
      <c r="B194" s="44" t="s">
        <v>50</v>
      </c>
      <c r="C194" s="42">
        <f>SUM(C185+C176)</f>
        <v>1332</v>
      </c>
      <c r="D194" s="42">
        <f t="shared" ref="D194:G197" si="8">SUM(D185+D176)</f>
        <v>626</v>
      </c>
      <c r="E194" s="42">
        <f t="shared" si="8"/>
        <v>65</v>
      </c>
      <c r="F194" s="42">
        <f t="shared" si="8"/>
        <v>6</v>
      </c>
      <c r="G194" s="33">
        <f t="shared" si="8"/>
        <v>2029</v>
      </c>
    </row>
    <row r="195" spans="2:7" ht="16.2" thickBot="1">
      <c r="B195" s="37" t="s">
        <v>51</v>
      </c>
      <c r="C195" s="42">
        <f>SUM(C186+C177)</f>
        <v>2077</v>
      </c>
      <c r="D195" s="42">
        <f t="shared" si="8"/>
        <v>861</v>
      </c>
      <c r="E195" s="42">
        <f t="shared" si="8"/>
        <v>71</v>
      </c>
      <c r="F195" s="42">
        <f t="shared" si="8"/>
        <v>2</v>
      </c>
      <c r="G195" s="42">
        <f t="shared" si="8"/>
        <v>3011</v>
      </c>
    </row>
    <row r="196" spans="2:7" ht="16.2" thickBot="1">
      <c r="B196" s="37" t="s">
        <v>52</v>
      </c>
      <c r="C196" s="42">
        <f>SUM(C187+C178)</f>
        <v>1898</v>
      </c>
      <c r="D196" s="42">
        <f t="shared" si="8"/>
        <v>936</v>
      </c>
      <c r="E196" s="42">
        <f t="shared" si="8"/>
        <v>60</v>
      </c>
      <c r="F196" s="42">
        <f t="shared" si="8"/>
        <v>8</v>
      </c>
      <c r="G196" s="42">
        <f t="shared" si="8"/>
        <v>2902</v>
      </c>
    </row>
    <row r="197" spans="2:7" ht="16.2" thickBot="1">
      <c r="B197" s="37" t="s">
        <v>117</v>
      </c>
      <c r="C197" s="42"/>
      <c r="D197" s="42"/>
      <c r="E197" s="42"/>
      <c r="F197" s="42"/>
      <c r="G197" s="42">
        <f t="shared" si="8"/>
        <v>0</v>
      </c>
    </row>
    <row r="198" spans="2:7" ht="15.6">
      <c r="B198" s="7" t="s">
        <v>49</v>
      </c>
      <c r="C198" s="5">
        <f>SUM(C194:C197)</f>
        <v>5307</v>
      </c>
      <c r="D198" s="5">
        <f t="shared" ref="D198:G198" si="9">SUM(D194:D197)</f>
        <v>2423</v>
      </c>
      <c r="E198" s="5">
        <f t="shared" si="9"/>
        <v>196</v>
      </c>
      <c r="F198" s="5">
        <f t="shared" si="9"/>
        <v>16</v>
      </c>
      <c r="G198" s="5">
        <f t="shared" si="9"/>
        <v>7942</v>
      </c>
    </row>
    <row r="217" spans="2:7" ht="57.6">
      <c r="B217" s="47"/>
      <c r="C217" s="47" t="s">
        <v>92</v>
      </c>
      <c r="D217" s="47" t="s">
        <v>93</v>
      </c>
      <c r="E217" s="47" t="s">
        <v>94</v>
      </c>
      <c r="F217" s="47" t="s">
        <v>95</v>
      </c>
      <c r="G217" s="65" t="s">
        <v>96</v>
      </c>
    </row>
    <row r="218" spans="2:7">
      <c r="B218" s="47" t="s">
        <v>50</v>
      </c>
      <c r="C218" s="47">
        <v>4417</v>
      </c>
      <c r="D218" s="47">
        <v>1084</v>
      </c>
      <c r="E218" s="47">
        <v>817</v>
      </c>
      <c r="F218" s="47">
        <v>160</v>
      </c>
      <c r="G218" s="47">
        <v>6478</v>
      </c>
    </row>
    <row r="219" spans="2:7">
      <c r="B219" s="47" t="s">
        <v>51</v>
      </c>
      <c r="C219" s="47">
        <v>4420</v>
      </c>
      <c r="D219" s="47">
        <v>670</v>
      </c>
      <c r="E219" s="47">
        <v>670</v>
      </c>
      <c r="F219" s="47">
        <v>167</v>
      </c>
      <c r="G219" s="47">
        <v>5927</v>
      </c>
    </row>
    <row r="220" spans="2:7">
      <c r="B220" s="47" t="s">
        <v>52</v>
      </c>
      <c r="C220" s="47">
        <v>4901</v>
      </c>
      <c r="D220" s="47">
        <v>1108</v>
      </c>
      <c r="E220" s="47">
        <v>809</v>
      </c>
      <c r="F220" s="47">
        <v>177</v>
      </c>
      <c r="G220" s="47">
        <v>6995</v>
      </c>
    </row>
    <row r="221" spans="2:7">
      <c r="B221" s="47" t="s">
        <v>117</v>
      </c>
      <c r="C221" s="47"/>
      <c r="D221" s="47"/>
      <c r="E221" s="47"/>
      <c r="F221" s="47"/>
      <c r="G221" s="47">
        <v>0</v>
      </c>
    </row>
    <row r="222" spans="2:7">
      <c r="B222" s="47" t="s">
        <v>49</v>
      </c>
      <c r="C222" s="47">
        <v>13738</v>
      </c>
      <c r="D222" s="47">
        <v>2862</v>
      </c>
      <c r="E222" s="47">
        <v>2296</v>
      </c>
      <c r="F222" s="47">
        <v>504</v>
      </c>
      <c r="G222" s="47">
        <v>19400</v>
      </c>
    </row>
    <row r="238" spans="2:10">
      <c r="B238" s="57" t="s">
        <v>127</v>
      </c>
      <c r="C238" s="57"/>
      <c r="D238" s="57"/>
      <c r="E238" s="57"/>
      <c r="F238" s="57"/>
      <c r="G238" s="57"/>
      <c r="H238" s="57"/>
      <c r="I238" s="57"/>
      <c r="J238" s="57"/>
    </row>
    <row r="240" spans="2:10" ht="93.6">
      <c r="B240" s="67"/>
      <c r="C240" s="68" t="s">
        <v>85</v>
      </c>
      <c r="D240" s="68" t="s">
        <v>86</v>
      </c>
      <c r="E240" s="68" t="s">
        <v>87</v>
      </c>
      <c r="F240" s="68" t="s">
        <v>88</v>
      </c>
      <c r="G240" s="68" t="s">
        <v>89</v>
      </c>
      <c r="H240" s="68" t="s">
        <v>90</v>
      </c>
      <c r="I240" s="68" t="s">
        <v>91</v>
      </c>
    </row>
    <row r="241" spans="2:10" ht="15.6">
      <c r="B241" s="69" t="s">
        <v>50</v>
      </c>
      <c r="C241" s="70">
        <v>6288</v>
      </c>
      <c r="D241" s="70">
        <v>2260</v>
      </c>
      <c r="E241" s="70">
        <v>1059</v>
      </c>
      <c r="F241" s="71">
        <v>0</v>
      </c>
      <c r="G241" s="71">
        <v>0</v>
      </c>
      <c r="H241" s="71">
        <v>215</v>
      </c>
      <c r="I241" s="47">
        <v>9822</v>
      </c>
    </row>
    <row r="242" spans="2:10" ht="15.6">
      <c r="B242" s="69" t="s">
        <v>51</v>
      </c>
      <c r="C242" s="70">
        <v>7601</v>
      </c>
      <c r="D242" s="70">
        <v>2335</v>
      </c>
      <c r="E242" s="70">
        <v>718</v>
      </c>
      <c r="F242" s="70">
        <v>0</v>
      </c>
      <c r="G242" s="70">
        <v>0</v>
      </c>
      <c r="H242" s="70">
        <v>187</v>
      </c>
      <c r="I242" s="47">
        <v>10841</v>
      </c>
    </row>
    <row r="243" spans="2:10" ht="15.6">
      <c r="B243" s="69" t="s">
        <v>52</v>
      </c>
      <c r="C243" s="70">
        <v>2454</v>
      </c>
      <c r="D243" s="70">
        <v>685</v>
      </c>
      <c r="E243" s="70">
        <v>248</v>
      </c>
      <c r="F243" s="70">
        <v>0</v>
      </c>
      <c r="G243" s="70">
        <v>0</v>
      </c>
      <c r="H243" s="70">
        <v>93</v>
      </c>
      <c r="I243" s="47">
        <v>3480</v>
      </c>
    </row>
    <row r="244" spans="2:10" ht="15.6">
      <c r="B244" s="69" t="s">
        <v>117</v>
      </c>
      <c r="C244" s="70"/>
      <c r="D244" s="70"/>
      <c r="E244" s="70"/>
      <c r="F244" s="70"/>
      <c r="G244" s="70"/>
      <c r="H244" s="70"/>
      <c r="I244" s="47">
        <v>0</v>
      </c>
    </row>
    <row r="245" spans="2:10" ht="15.6">
      <c r="B245" s="72" t="s">
        <v>49</v>
      </c>
      <c r="C245" s="70">
        <v>16343</v>
      </c>
      <c r="D245" s="70">
        <v>5280</v>
      </c>
      <c r="E245" s="70">
        <v>2025</v>
      </c>
      <c r="F245" s="70">
        <v>0</v>
      </c>
      <c r="G245" s="70">
        <v>0</v>
      </c>
      <c r="H245" s="70">
        <v>495</v>
      </c>
      <c r="I245" s="47">
        <v>24143</v>
      </c>
    </row>
    <row r="247" spans="2:10" ht="15.6">
      <c r="B247" s="66" t="s">
        <v>128</v>
      </c>
      <c r="C247" s="66"/>
      <c r="D247" s="66"/>
      <c r="E247" s="66"/>
      <c r="F247" s="66"/>
      <c r="G247" s="66"/>
      <c r="H247" s="66"/>
      <c r="I247" s="66"/>
      <c r="J247" s="66"/>
    </row>
    <row r="260" spans="2:13">
      <c r="B260" s="46" t="s">
        <v>129</v>
      </c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</row>
    <row r="262" spans="2:13" ht="57.6">
      <c r="B262" s="47"/>
      <c r="C262" s="47" t="s">
        <v>92</v>
      </c>
      <c r="D262" s="47" t="s">
        <v>93</v>
      </c>
      <c r="E262" s="47" t="s">
        <v>94</v>
      </c>
      <c r="F262" s="47" t="s">
        <v>95</v>
      </c>
      <c r="G262" s="65" t="s">
        <v>96</v>
      </c>
    </row>
    <row r="263" spans="2:13">
      <c r="B263" s="47" t="s">
        <v>50</v>
      </c>
      <c r="C263" s="47">
        <v>4417</v>
      </c>
      <c r="D263" s="47">
        <v>1084</v>
      </c>
      <c r="E263" s="47">
        <v>817</v>
      </c>
      <c r="F263" s="47">
        <v>160</v>
      </c>
      <c r="G263" s="47">
        <v>6478</v>
      </c>
    </row>
    <row r="264" spans="2:13">
      <c r="B264" s="47" t="s">
        <v>51</v>
      </c>
      <c r="C264" s="47">
        <v>4420</v>
      </c>
      <c r="D264" s="47">
        <v>670</v>
      </c>
      <c r="E264" s="47">
        <v>670</v>
      </c>
      <c r="F264" s="47">
        <v>167</v>
      </c>
      <c r="G264" s="47">
        <v>5927</v>
      </c>
    </row>
    <row r="265" spans="2:13">
      <c r="B265" s="47" t="s">
        <v>52</v>
      </c>
      <c r="C265" s="47">
        <v>4901</v>
      </c>
      <c r="D265" s="47">
        <v>1108</v>
      </c>
      <c r="E265" s="47">
        <v>809</v>
      </c>
      <c r="F265" s="47">
        <v>177</v>
      </c>
      <c r="G265" s="47">
        <v>6995</v>
      </c>
    </row>
    <row r="266" spans="2:13">
      <c r="B266" s="47" t="s">
        <v>117</v>
      </c>
      <c r="C266" s="47"/>
      <c r="D266" s="47"/>
      <c r="E266" s="47"/>
      <c r="F266" s="47"/>
      <c r="G266" s="47">
        <v>0</v>
      </c>
    </row>
    <row r="267" spans="2:13">
      <c r="B267" s="47" t="s">
        <v>49</v>
      </c>
      <c r="C267" s="47">
        <v>13738</v>
      </c>
      <c r="D267" s="47">
        <v>2862</v>
      </c>
      <c r="E267" s="47">
        <v>2296</v>
      </c>
      <c r="F267" s="47">
        <v>504</v>
      </c>
      <c r="G267" s="47">
        <v>19400</v>
      </c>
    </row>
  </sheetData>
  <mergeCells count="41">
    <mergeCell ref="B122:M122"/>
    <mergeCell ref="B153:M153"/>
    <mergeCell ref="B173:M173"/>
    <mergeCell ref="B238:J238"/>
    <mergeCell ref="B247:J247"/>
    <mergeCell ref="B260:M260"/>
    <mergeCell ref="A11:J11"/>
    <mergeCell ref="A15:J15"/>
    <mergeCell ref="A17:J17"/>
    <mergeCell ref="B73:K73"/>
    <mergeCell ref="B92:L92"/>
    <mergeCell ref="B105:L105"/>
    <mergeCell ref="B44:B47"/>
    <mergeCell ref="D44:D47"/>
    <mergeCell ref="E44:E47"/>
    <mergeCell ref="F44:F47"/>
    <mergeCell ref="B37:B39"/>
    <mergeCell ref="C37:C39"/>
    <mergeCell ref="D37:D39"/>
    <mergeCell ref="F37:F39"/>
    <mergeCell ref="B41:B43"/>
    <mergeCell ref="D41:D43"/>
    <mergeCell ref="E41:E43"/>
    <mergeCell ref="F41:F43"/>
    <mergeCell ref="F24:F25"/>
    <mergeCell ref="B31:B32"/>
    <mergeCell ref="C31:C32"/>
    <mergeCell ref="D31:D32"/>
    <mergeCell ref="F31:F32"/>
    <mergeCell ref="B33:B36"/>
    <mergeCell ref="C33:C36"/>
    <mergeCell ref="D33:D36"/>
    <mergeCell ref="F33:F36"/>
    <mergeCell ref="B21:B23"/>
    <mergeCell ref="C21:C23"/>
    <mergeCell ref="D21:D23"/>
    <mergeCell ref="E21:E23"/>
    <mergeCell ref="B24:B25"/>
    <mergeCell ref="C24:C25"/>
    <mergeCell ref="D24:D25"/>
    <mergeCell ref="E24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Hoja1!_Hlk178938630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2025-10-17T12:37:14Z</dcterms:created>
  <dcterms:modified xsi:type="dcterms:W3CDTF">2025-10-17T12:52:32Z</dcterms:modified>
</cp:coreProperties>
</file>