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costa\Downloads\"/>
    </mc:Choice>
  </mc:AlternateContent>
  <xr:revisionPtr revIDLastSave="0" documentId="13_ncr:1_{C2EACB9A-1719-47AD-8003-CFA67066012D}" xr6:coauthVersionLast="47" xr6:coauthVersionMax="47" xr10:uidLastSave="{00000000-0000-0000-0000-000000000000}"/>
  <bookViews>
    <workbookView xWindow="28680" yWindow="-120" windowWidth="29040" windowHeight="15720" xr2:uid="{E10E3925-A6AD-4F40-958E-39D0AFB59A94}"/>
  </bookViews>
  <sheets>
    <sheet name="Hoja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Hlk178938630" localSheetId="0">Hoja1!$B$2</definedName>
    <definedName name="_Toc211582490" localSheetId="0">Hoja1!#REF!</definedName>
    <definedName name="_Toc211582491" localSheetId="0">Hoja1!#REF!</definedName>
    <definedName name="_Toc211582492" localSheetId="0">Hoja1!#REF!</definedName>
    <definedName name="_Toc211582493" localSheetId="0">Hoja1!#REF!</definedName>
    <definedName name="_Toc211582494" localSheetId="0">Hoja1!#REF!</definedName>
    <definedName name="_Toc211582495" localSheetId="0">Hoja1!#REF!</definedName>
    <definedName name="_Toc211582496" localSheetId="0">Hoja1!#REF!</definedName>
    <definedName name="_Toc211582497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7" i="1" l="1"/>
  <c r="J81" i="1" s="1"/>
  <c r="E78" i="1"/>
  <c r="J78" i="1"/>
  <c r="J79" i="1"/>
  <c r="J80" i="1"/>
  <c r="C81" i="1"/>
  <c r="D81" i="1"/>
  <c r="E81" i="1"/>
  <c r="F81" i="1"/>
  <c r="G81" i="1"/>
  <c r="H81" i="1"/>
  <c r="I81" i="1"/>
  <c r="L95" i="1"/>
  <c r="L96" i="1"/>
  <c r="L99" i="1" s="1"/>
  <c r="L97" i="1"/>
  <c r="L98" i="1"/>
  <c r="C99" i="1"/>
  <c r="D99" i="1"/>
  <c r="E99" i="1"/>
  <c r="F99" i="1"/>
  <c r="G99" i="1"/>
  <c r="H99" i="1"/>
  <c r="I99" i="1"/>
  <c r="J99" i="1"/>
  <c r="K99" i="1"/>
  <c r="F108" i="1"/>
  <c r="F112" i="1" s="1"/>
  <c r="F109" i="1"/>
  <c r="F110" i="1"/>
  <c r="F111" i="1"/>
  <c r="C112" i="1"/>
  <c r="D112" i="1"/>
  <c r="E112" i="1"/>
  <c r="F127" i="1"/>
  <c r="F131" i="1" s="1"/>
  <c r="F128" i="1"/>
  <c r="F129" i="1"/>
  <c r="F130" i="1"/>
  <c r="C131" i="1"/>
  <c r="D131" i="1"/>
  <c r="E131" i="1"/>
  <c r="I156" i="1"/>
  <c r="I160" i="1" s="1"/>
  <c r="I157" i="1"/>
  <c r="I158" i="1"/>
  <c r="I159" i="1"/>
  <c r="C160" i="1"/>
  <c r="D160" i="1"/>
  <c r="E160" i="1"/>
  <c r="F160" i="1"/>
  <c r="G160" i="1"/>
  <c r="H160" i="1"/>
  <c r="C176" i="1"/>
  <c r="G176" i="1" s="1"/>
  <c r="G180" i="1" s="1"/>
  <c r="D176" i="1"/>
  <c r="D180" i="1" s="1"/>
  <c r="E176" i="1"/>
  <c r="E180" i="1" s="1"/>
  <c r="F176" i="1"/>
  <c r="G177" i="1"/>
  <c r="C178" i="1"/>
  <c r="D178" i="1"/>
  <c r="E178" i="1"/>
  <c r="F178" i="1"/>
  <c r="F196" i="1" s="1"/>
  <c r="G178" i="1"/>
  <c r="G179" i="1"/>
  <c r="C185" i="1"/>
  <c r="C189" i="1" s="1"/>
  <c r="D185" i="1"/>
  <c r="D189" i="1" s="1"/>
  <c r="E185" i="1"/>
  <c r="G186" i="1"/>
  <c r="C187" i="1"/>
  <c r="D187" i="1"/>
  <c r="E187" i="1"/>
  <c r="E189" i="1" s="1"/>
  <c r="G187" i="1"/>
  <c r="G196" i="1" s="1"/>
  <c r="G188" i="1"/>
  <c r="G197" i="1" s="1"/>
  <c r="F189" i="1"/>
  <c r="E194" i="1"/>
  <c r="F194" i="1"/>
  <c r="C195" i="1"/>
  <c r="D195" i="1"/>
  <c r="E195" i="1"/>
  <c r="F195" i="1"/>
  <c r="F198" i="1" s="1"/>
  <c r="G195" i="1"/>
  <c r="C196" i="1"/>
  <c r="D196" i="1"/>
  <c r="C194" i="1" l="1"/>
  <c r="C198" i="1" s="1"/>
  <c r="F180" i="1"/>
  <c r="D194" i="1"/>
  <c r="D198" i="1" s="1"/>
  <c r="E196" i="1"/>
  <c r="E198" i="1" s="1"/>
  <c r="G185" i="1"/>
  <c r="C180" i="1"/>
  <c r="G194" i="1" l="1"/>
  <c r="G198" i="1" s="1"/>
  <c r="G189" i="1"/>
</calcChain>
</file>

<file path=xl/sharedStrings.xml><?xml version="1.0" encoding="utf-8"?>
<sst xmlns="http://schemas.openxmlformats.org/spreadsheetml/2006/main" count="198" uniqueCount="130">
  <si>
    <t>INFORME DE GESTIÓN TRIMESTRAL</t>
  </si>
  <si>
    <t>Laboratorio Nacional de Tiempo y Frecuencia</t>
  </si>
  <si>
    <t>No.</t>
  </si>
  <si>
    <t>Actividades</t>
  </si>
  <si>
    <t>Meta</t>
  </si>
  <si>
    <t>Cumplimiento</t>
  </si>
  <si>
    <t>Laboratorios nacionales de metrología legal competentes para realizar los controles metrológicos adecuados en el comercio, la salud y el medio ambiente Implementados.</t>
  </si>
  <si>
    <t>100 recalibración</t>
  </si>
  <si>
    <t>Esta meta semestral al tercer trimestre es 75 y hasta la fecha 140, lo que representa un 190 % la meta trimestral y 140 % la meta anual</t>
  </si>
  <si>
    <t>Un proyecto de reglamento</t>
  </si>
  <si>
    <t>Este año se ha publicado 2 reglamentos, representando un 200 % la meta planteada.</t>
  </si>
  <si>
    <t>Servicio de calibración</t>
  </si>
  <si>
    <t>95 % de los nuevos servicios solicitados</t>
  </si>
  <si>
    <t>Se ha prestado el 100% de los servicios de calibración solicitados, ver información en la primera tabla</t>
  </si>
  <si>
    <t>Verificación de medidores</t>
  </si>
  <si>
    <t>95 % de la verificación de medidores recibidos</t>
  </si>
  <si>
    <t>Se ha prestado el 100% de los servicios de verificación de medidores de energía eléctrica solicitados, ver información en la primera tabla</t>
  </si>
  <si>
    <t>Consultas y asesorías dadas a la industria</t>
  </si>
  <si>
    <t>95 % de las consultorías solicitadas</t>
  </si>
  <si>
    <t>Hemos recibido la solicitud de una consultoría y la mismo se ha prestado por lo que el cumplimiento es de 100%</t>
  </si>
  <si>
    <t>Intercomparación Nacionales</t>
  </si>
  <si>
    <t xml:space="preserve"> intercomparaciones</t>
  </si>
  <si>
    <t>Se han realizado 2 intercomparación, representando un 200 % a meta planteada</t>
  </si>
  <si>
    <t>Verificación medidores de flujo en plantas envasadoras de GLP</t>
  </si>
  <si>
    <t>7 500 verificaciones GLP</t>
  </si>
  <si>
    <t>Se han realizado 4 321 verificaciones de GLP, representando un 76.56 % la meta semestral y un 57.61% la anual.</t>
  </si>
  <si>
    <t>Nota: no se incluyen los servicios de agosto-septiembre 2025 de metrología legal sede.</t>
  </si>
  <si>
    <t xml:space="preserve">Verificación medidores de combustibles líquidos en estaciones de servicio </t>
  </si>
  <si>
    <t xml:space="preserve">40 000 verificaciones dispensadores de combustibles líquidos </t>
  </si>
  <si>
    <t>Se han realizado 30 081 verificaciones en estaciones de combustible, representando un 100.27 % la metra semestral y un 75.20 % la meta anual.</t>
  </si>
  <si>
    <t>Verificación de balanzas en los establecimientos comerciales, en aeropuertos, industrias y balanzas camioneras en terminales de combustibles y cementeras</t>
  </si>
  <si>
    <t>10 000 verificaciones Balanzas</t>
  </si>
  <si>
    <t>Se han realizado 8 142 verificaciones, representando un 108.56 % la meta semestral y un 81.56 % la meta anual.</t>
  </si>
  <si>
    <t>Exámenes de lotes de equipos de medición</t>
  </si>
  <si>
    <t>95 % de los exámenes de lotes solicitados</t>
  </si>
  <si>
    <t xml:space="preserve"> No se han presentado solicitudes, sin embargo, la Superintendencia se muestra muy interesada con el inicio de la fiscalización y además se está en conversación con una de las distribuidoras del país.</t>
  </si>
  <si>
    <t>Metrólogos competentes que suplen las</t>
  </si>
  <si>
    <t>necesidades demandadas por la industria en</t>
  </si>
  <si>
    <t>materia metrológica formados.</t>
  </si>
  <si>
    <t>No medido para este año</t>
  </si>
  <si>
    <t>Cantidad laboratorios Nacionales de Metrología legal</t>
  </si>
  <si>
    <t>competentes para realizar los controles</t>
  </si>
  <si>
    <t>metrológicos adecuados en el comercio, la</t>
  </si>
  <si>
    <t>salud y el medio ambiente implementados.</t>
  </si>
  <si>
    <t>95 % de las constancias solicitadas</t>
  </si>
  <si>
    <t>Se han atendido el 100% de las constancias solicitadas.</t>
  </si>
  <si>
    <t>Aprobación de modelos de instrumentos de medición</t>
  </si>
  <si>
    <t>95 % de las aprobaciones de modelos solicitadas</t>
  </si>
  <si>
    <t>Se han realizado las evaluaciones de modelo al 100% de los solicitadas</t>
  </si>
  <si>
    <t>Total</t>
  </si>
  <si>
    <t>Primer Trimestre</t>
  </si>
  <si>
    <t>Segundo Trimestre</t>
  </si>
  <si>
    <t>Tercer Trimestre</t>
  </si>
  <si>
    <t>Total, Metrología Legal SD-RN</t>
  </si>
  <si>
    <t>Total, LAB. De Peritaje Región Norte</t>
  </si>
  <si>
    <t>Total, LAB. De Tiempo y Frecuencia</t>
  </si>
  <si>
    <t>Total, LAB. De Masa y Volumen</t>
  </si>
  <si>
    <t>Total, LAB. De Mediciones Eléctricas</t>
  </si>
  <si>
    <t>Total, LAB. Nacional de Peritaje SD</t>
  </si>
  <si>
    <t>Total, LAB. Nacional Dimensional y Presión</t>
  </si>
  <si>
    <t>LAB. Nacional de Temperatura</t>
  </si>
  <si>
    <t>Total, General</t>
  </si>
  <si>
    <t>Total, de Calibraciones de Patrones de Volumen</t>
  </si>
  <si>
    <t>Total, de Calibraciones de Pesas</t>
  </si>
  <si>
    <t>Total, de Evaluaciones de Modelo de Balanzas</t>
  </si>
  <si>
    <t>Total, de Calibración de Balanzas</t>
  </si>
  <si>
    <t>Total, Ajustes de Balanzas</t>
  </si>
  <si>
    <t>Verificación de Balanzas</t>
  </si>
  <si>
    <t>Inter comparaciones</t>
  </si>
  <si>
    <t>Total, General de Servicios</t>
  </si>
  <si>
    <t>Total, de Examen de Modelo Energía Activa</t>
  </si>
  <si>
    <t>Total, Examen de Modelo Activa/Reactiva monofásico</t>
  </si>
  <si>
    <t>Total, Examen de Modelo Trifásica</t>
  </si>
  <si>
    <t>Total, de Duplicados de examen de modelo monofásico</t>
  </si>
  <si>
    <t>Total, de Duplicados de examen de modelo trifásico</t>
  </si>
  <si>
    <t>Total, Calibraciones de medidores testigos</t>
  </si>
  <si>
    <t>Total, calibraciones otros fines</t>
  </si>
  <si>
    <t>Total, Inspección de lotes</t>
  </si>
  <si>
    <t>Total, Analizador de redes</t>
  </si>
  <si>
    <t>Total, Multímetro</t>
  </si>
  <si>
    <t>Total, Pinza Amperimétrica</t>
  </si>
  <si>
    <t>Total, Secuencímetro</t>
  </si>
  <si>
    <t>Total, Tensímetro</t>
  </si>
  <si>
    <t>Total, Calibración Piranómetro</t>
  </si>
  <si>
    <t>Total, calibración medidores de presión</t>
  </si>
  <si>
    <t>Total, Verificación de Volumen Sede</t>
  </si>
  <si>
    <t>Total, Verificación de Balanzas Sede</t>
  </si>
  <si>
    <t>Total, de Verificación de Flujo Sede</t>
  </si>
  <si>
    <t>Total, Balanzas en estaciones de GLP Sede</t>
  </si>
  <si>
    <t>Total, Verificación GNV</t>
  </si>
  <si>
    <t>Constancia de Verificación</t>
  </si>
  <si>
    <t>Total, General de Servicios Sede</t>
  </si>
  <si>
    <t>Total, Verificación de Volumen Región Norte</t>
  </si>
  <si>
    <t>Total, Verificación de Balanzas Región Norte</t>
  </si>
  <si>
    <t>Total, de Verificación de Flujo Región Norte</t>
  </si>
  <si>
    <t>Total, Balanzas en estaciones de GLP Región Norte</t>
  </si>
  <si>
    <t>Total, General de Servicios Región Norte</t>
  </si>
  <si>
    <t>Total, de Verificaciones administrativas de EDESUR con Anomalía</t>
  </si>
  <si>
    <t>Total, de Verificaciones administrativas de EDESUR sin Anomalía</t>
  </si>
  <si>
    <t>Total, de Verificaciones penales de EDESUR con Anomalía</t>
  </si>
  <si>
    <t>Total, de Verificaciones penales de EDESUR sin Anomalía</t>
  </si>
  <si>
    <t>Total, Verificaciones</t>
  </si>
  <si>
    <t>Total, de Verificaciones administrativas de EDEESTE con Anomalía</t>
  </si>
  <si>
    <t>Total, de Verificaciones administrativas de EDEESTE sin Anomalía</t>
  </si>
  <si>
    <t>Total, de Verificaciones penales de EDEESTE con Anomalía</t>
  </si>
  <si>
    <t>Total, de Verificaciones penales de EDEESTE sin Anomalía</t>
  </si>
  <si>
    <t xml:space="preserve">Total, General </t>
  </si>
  <si>
    <t>Total, de Verificaciones administrativas con Anomalía</t>
  </si>
  <si>
    <t>Total, de Verificaciones administrativas sin Anomalía</t>
  </si>
  <si>
    <t>Total, de Verificaciones penales de con Anomalía</t>
  </si>
  <si>
    <t>Total, de Verificaciones penales  sin Anomalía</t>
  </si>
  <si>
    <t>Total, Calibración de Termómetros</t>
  </si>
  <si>
    <t>Total, Evaluación de Modelo</t>
  </si>
  <si>
    <t>Total, Servicios</t>
  </si>
  <si>
    <t>n/a</t>
  </si>
  <si>
    <t>Dirección de Metrología (DM)</t>
  </si>
  <si>
    <t>ENERO-SEPTIEMBR
AÑO   20 25</t>
  </si>
  <si>
    <t>Cuarto Trimestre</t>
  </si>
  <si>
    <t>Laboratorio Nacional de Masa y Volumen</t>
  </si>
  <si>
    <t xml:space="preserve">Calibración patrones </t>
  </si>
  <si>
    <t>Labotatorio Nacional de Mediciones Eléctricas</t>
  </si>
  <si>
    <t>Total, Calibración Thermohigrómetro</t>
  </si>
  <si>
    <t>Labroatorio Nacional de Temperatura</t>
  </si>
  <si>
    <t>Total Examen de modelo esfigmomanómetro</t>
  </si>
  <si>
    <t>Calibración de esfigmanómetro</t>
  </si>
  <si>
    <t>Laboratorio Naciona Dimensional y Presión</t>
  </si>
  <si>
    <t>Laboratorio Nacional de Peritaje de Medidores de Energía Eléctricas</t>
  </si>
  <si>
    <t>Metrología Legal Sede</t>
  </si>
  <si>
    <t>Nota: no incluye datos de agosto, ni de septiembre</t>
  </si>
  <si>
    <t>Metrología Legal Región Norte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</si>
</sst>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Laboratorio</a:t>
            </a:r>
            <a:r>
              <a:rPr lang="es-US" baseline="0"/>
              <a:t> Nacional de Mediciones Eléctricas</a:t>
            </a:r>
            <a:r>
              <a:rPr lang="es-US"/>
              <a:t>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'[10]Mediciones Eléctricas'!$C$3</c:f>
              <c:strCache>
                <c:ptCount val="1"/>
                <c:pt idx="0">
                  <c:v>Total, de Examen de Modelo Energía Activa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Eléctricas'!$C$4:$C$6</c:f>
              <c:numCache>
                <c:formatCode>General</c:formatCode>
                <c:ptCount val="3"/>
                <c:pt idx="0">
                  <c:v>1</c:v>
                </c:pt>
                <c:pt idx="1">
                  <c:v>3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6A-4182-8EB6-52CCD33D530C}"/>
            </c:ext>
          </c:extLst>
        </c:ser>
        <c:ser>
          <c:idx val="1"/>
          <c:order val="1"/>
          <c:tx>
            <c:strRef>
              <c:f>'[10]Mediciones Eléctricas'!$D$3</c:f>
              <c:strCache>
                <c:ptCount val="1"/>
                <c:pt idx="0">
                  <c:v>Total, Examen de Modelo Activa/Reactiva monofásico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Eléctricas'!$D$4:$D$6</c:f>
              <c:numCache>
                <c:formatCode>General</c:formatCode>
                <c:ptCount val="3"/>
                <c:pt idx="0">
                  <c:v>4</c:v>
                </c:pt>
                <c:pt idx="1">
                  <c:v>0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26A-4182-8EB6-52CCD33D530C}"/>
            </c:ext>
          </c:extLst>
        </c:ser>
        <c:ser>
          <c:idx val="2"/>
          <c:order val="2"/>
          <c:tx>
            <c:strRef>
              <c:f>'[10]Mediciones Eléctricas'!$E$3</c:f>
              <c:strCache>
                <c:ptCount val="1"/>
                <c:pt idx="0">
                  <c:v>Total, Examen de Modelo Trifásica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Eléctricas'!$E$4:$E$6</c:f>
              <c:numCache>
                <c:formatCode>General</c:formatCode>
                <c:ptCount val="3"/>
                <c:pt idx="0">
                  <c:v>1</c:v>
                </c:pt>
                <c:pt idx="1">
                  <c:v>6</c:v>
                </c:pt>
                <c:pt idx="2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26A-4182-8EB6-52CCD33D530C}"/>
            </c:ext>
          </c:extLst>
        </c:ser>
        <c:ser>
          <c:idx val="3"/>
          <c:order val="3"/>
          <c:tx>
            <c:strRef>
              <c:f>'[10]Mediciones Eléctricas'!$F$3</c:f>
              <c:strCache>
                <c:ptCount val="1"/>
                <c:pt idx="0">
                  <c:v>Total, de Duplicados de examen de modelo monofásico</c:v>
                </c:pt>
              </c:strCache>
            </c:strRef>
          </c:tx>
          <c:spPr>
            <a:solidFill>
              <a:srgbClr val="011C5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Eléctricas'!$F$4:$F$6</c:f>
              <c:numCache>
                <c:formatCode>General</c:formatCode>
                <c:ptCount val="3"/>
                <c:pt idx="0">
                  <c:v>1</c:v>
                </c:pt>
                <c:pt idx="1">
                  <c:v>9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26A-4182-8EB6-52CCD33D530C}"/>
            </c:ext>
          </c:extLst>
        </c:ser>
        <c:ser>
          <c:idx val="4"/>
          <c:order val="4"/>
          <c:tx>
            <c:strRef>
              <c:f>'[10]Mediciones Eléctricas'!$G$3</c:f>
              <c:strCache>
                <c:ptCount val="1"/>
                <c:pt idx="0">
                  <c:v>Total, de Duplicados de examen de modelo trifásico</c:v>
                </c:pt>
              </c:strCache>
            </c:strRef>
          </c:tx>
          <c:spPr>
            <a:solidFill>
              <a:srgbClr val="41CEDA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Eléctricas'!$G$4:$G$6</c:f>
              <c:numCache>
                <c:formatCode>General</c:formatCode>
                <c:ptCount val="3"/>
                <c:pt idx="0">
                  <c:v>8</c:v>
                </c:pt>
                <c:pt idx="1">
                  <c:v>11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26A-4182-8EB6-52CCD33D530C}"/>
            </c:ext>
          </c:extLst>
        </c:ser>
        <c:ser>
          <c:idx val="5"/>
          <c:order val="5"/>
          <c:tx>
            <c:strRef>
              <c:f>'[10]Mediciones Eléctricas'!$H$3</c:f>
              <c:strCache>
                <c:ptCount val="1"/>
                <c:pt idx="0">
                  <c:v>Total, Calibraciones de medidores testigos</c:v>
                </c:pt>
              </c:strCache>
            </c:strRef>
          </c:tx>
          <c:spPr>
            <a:solidFill>
              <a:srgbClr val="47A8EA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Eléctricas'!$H$4:$H$6</c:f>
              <c:numCache>
                <c:formatCode>General</c:formatCode>
                <c:ptCount val="3"/>
                <c:pt idx="0">
                  <c:v>3</c:v>
                </c:pt>
                <c:pt idx="1">
                  <c:v>0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26A-4182-8EB6-52CCD33D530C}"/>
            </c:ext>
          </c:extLst>
        </c:ser>
        <c:ser>
          <c:idx val="6"/>
          <c:order val="6"/>
          <c:tx>
            <c:strRef>
              <c:f>'[10]Mediciones Eléctricas'!$I$3</c:f>
              <c:strCache>
                <c:ptCount val="1"/>
                <c:pt idx="0">
                  <c:v>Total, calibraciones otros fines</c:v>
                </c:pt>
              </c:strCache>
            </c:strRef>
          </c:tx>
          <c:spPr>
            <a:solidFill>
              <a:srgbClr val="142F6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Eléctricas'!$I$4:$I$6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26A-4182-8EB6-52CCD33D530C}"/>
            </c:ext>
          </c:extLst>
        </c:ser>
        <c:ser>
          <c:idx val="7"/>
          <c:order val="7"/>
          <c:tx>
            <c:strRef>
              <c:f>'[10]Mediciones Eléctricas'!$J$3</c:f>
              <c:strCache>
                <c:ptCount val="1"/>
                <c:pt idx="0">
                  <c:v>Total, Inspección de lotes</c:v>
                </c:pt>
              </c:strCache>
            </c:strRef>
          </c:tx>
          <c:spPr>
            <a:solidFill>
              <a:srgbClr val="D9D9D9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Eléctricas'!$J$4:$J$6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26A-4182-8EB6-52CCD33D530C}"/>
            </c:ext>
          </c:extLst>
        </c:ser>
        <c:ser>
          <c:idx val="8"/>
          <c:order val="8"/>
          <c:tx>
            <c:strRef>
              <c:f>'[10]Mediciones Eléctricas'!$K$3</c:f>
              <c:strCache>
                <c:ptCount val="1"/>
                <c:pt idx="0">
                  <c:v>Calibración patrones </c:v>
                </c:pt>
              </c:strCache>
            </c:strRef>
          </c:tx>
          <c:spPr>
            <a:solidFill>
              <a:srgbClr val="7D8589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'[10]Mediciones Eléctricas'!$B$4:$B$6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'[10]Mediciones Eléctricas'!$K$4:$K$6</c:f>
              <c:numCache>
                <c:formatCode>General</c:formatCode>
                <c:ptCount val="3"/>
                <c:pt idx="0">
                  <c:v>0</c:v>
                </c:pt>
                <c:pt idx="1">
                  <c:v>3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26A-4182-8EB6-52CCD33D530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014352944"/>
        <c:axId val="1014354864"/>
        <c:axId val="0"/>
      </c:bar3DChart>
      <c:catAx>
        <c:axId val="1014352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014354864"/>
        <c:crosses val="autoZero"/>
        <c:auto val="1"/>
        <c:lblAlgn val="ctr"/>
        <c:lblOffset val="100"/>
        <c:noMultiLvlLbl val="0"/>
      </c:catAx>
      <c:valAx>
        <c:axId val="1014354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014352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ES"/>
              <a:t>Servicios de Temperatura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[10]Temperatura!$B$3</c:f>
              <c:strCache>
                <c:ptCount val="1"/>
                <c:pt idx="0">
                  <c:v>Primer Trimestre</c:v>
                </c:pt>
              </c:strCache>
            </c:strRef>
          </c:tx>
          <c:spPr>
            <a:solidFill>
              <a:srgbClr val="41CEDA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[10]Temperatura!$C$2:$E$2</c:f>
              <c:strCache>
                <c:ptCount val="3"/>
                <c:pt idx="0">
                  <c:v>Total, Calibración de Termómetros</c:v>
                </c:pt>
                <c:pt idx="1">
                  <c:v>Total, Calibración Thermohigrómetro</c:v>
                </c:pt>
                <c:pt idx="2">
                  <c:v>Total, Evaluación de Modelo</c:v>
                </c:pt>
              </c:strCache>
            </c:strRef>
          </c:cat>
          <c:val>
            <c:numRef>
              <c:f>[10]Temperatura!$C$3:$E$3</c:f>
              <c:numCache>
                <c:formatCode>General</c:formatCode>
                <c:ptCount val="3"/>
                <c:pt idx="0">
                  <c:v>3</c:v>
                </c:pt>
                <c:pt idx="1">
                  <c:v>0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9E-4A38-9418-9D332283D3AA}"/>
            </c:ext>
          </c:extLst>
        </c:ser>
        <c:ser>
          <c:idx val="1"/>
          <c:order val="1"/>
          <c:tx>
            <c:strRef>
              <c:f>[10]Temperatura!$B$4</c:f>
              <c:strCache>
                <c:ptCount val="1"/>
                <c:pt idx="0">
                  <c:v>Segundo Trimestre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[10]Temperatura!$C$2:$E$2</c:f>
              <c:strCache>
                <c:ptCount val="3"/>
                <c:pt idx="0">
                  <c:v>Total, Calibración de Termómetros</c:v>
                </c:pt>
                <c:pt idx="1">
                  <c:v>Total, Calibración Thermohigrómetro</c:v>
                </c:pt>
                <c:pt idx="2">
                  <c:v>Total, Evaluación de Modelo</c:v>
                </c:pt>
              </c:strCache>
            </c:strRef>
          </c:cat>
          <c:val>
            <c:numRef>
              <c:f>[10]Temperatura!$C$4:$E$4</c:f>
              <c:numCache>
                <c:formatCode>General</c:formatCode>
                <c:ptCount val="3"/>
                <c:pt idx="0">
                  <c:v>3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C9E-4A38-9418-9D332283D3AA}"/>
            </c:ext>
          </c:extLst>
        </c:ser>
        <c:ser>
          <c:idx val="2"/>
          <c:order val="2"/>
          <c:tx>
            <c:strRef>
              <c:f>[10]Temperatura!$B$5</c:f>
              <c:strCache>
                <c:ptCount val="1"/>
                <c:pt idx="0">
                  <c:v>Tercer Trimestre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[10]Temperatura!$C$2:$E$2</c:f>
              <c:strCache>
                <c:ptCount val="3"/>
                <c:pt idx="0">
                  <c:v>Total, Calibración de Termómetros</c:v>
                </c:pt>
                <c:pt idx="1">
                  <c:v>Total, Calibración Thermohigrómetro</c:v>
                </c:pt>
                <c:pt idx="2">
                  <c:v>Total, Evaluación de Modelo</c:v>
                </c:pt>
              </c:strCache>
            </c:strRef>
          </c:cat>
          <c:val>
            <c:numRef>
              <c:f>[10]Temperatura!$C$5:$E$5</c:f>
              <c:numCache>
                <c:formatCode>General</c:formatCode>
                <c:ptCount val="3"/>
                <c:pt idx="0">
                  <c:v>3</c:v>
                </c:pt>
                <c:pt idx="1">
                  <c:v>17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C9E-4A38-9418-9D332283D3A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49795504"/>
        <c:axId val="949797424"/>
        <c:axId val="0"/>
      </c:bar3DChart>
      <c:catAx>
        <c:axId val="949795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ES"/>
          </a:p>
        </c:txPr>
        <c:crossAx val="949797424"/>
        <c:crosses val="autoZero"/>
        <c:auto val="1"/>
        <c:lblAlgn val="ctr"/>
        <c:lblOffset val="100"/>
        <c:noMultiLvlLbl val="0"/>
      </c:catAx>
      <c:valAx>
        <c:axId val="949797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ES"/>
          </a:p>
        </c:txPr>
        <c:crossAx val="949795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Laboratorio Nacional de Dimensional y Presión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[10]Presión!$C$2</c:f>
              <c:strCache>
                <c:ptCount val="1"/>
                <c:pt idx="0">
                  <c:v>Total, calibración medidores de presión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[10]Presión!$B$3:$B$4</c:f>
              <c:strCache>
                <c:ptCount val="2"/>
                <c:pt idx="0">
                  <c:v>Primer Trimestre</c:v>
                </c:pt>
                <c:pt idx="1">
                  <c:v>Segundo Trimestre</c:v>
                </c:pt>
              </c:strCache>
            </c:strRef>
          </c:cat>
          <c:val>
            <c:numRef>
              <c:f>[10]Presión!$C$3:$C$4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D5-48B8-B3C5-39692B8D6F62}"/>
            </c:ext>
          </c:extLst>
        </c:ser>
        <c:ser>
          <c:idx val="1"/>
          <c:order val="1"/>
          <c:tx>
            <c:strRef>
              <c:f>[10]Presión!$D$2</c:f>
              <c:strCache>
                <c:ptCount val="1"/>
                <c:pt idx="0">
                  <c:v>Total Examen de modelo esfigmomanómetro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[10]Presión!$B$3:$B$4</c:f>
              <c:strCache>
                <c:ptCount val="2"/>
                <c:pt idx="0">
                  <c:v>Primer Trimestre</c:v>
                </c:pt>
                <c:pt idx="1">
                  <c:v>Segundo Trimestre</c:v>
                </c:pt>
              </c:strCache>
            </c:strRef>
          </c:cat>
          <c:val>
            <c:numRef>
              <c:f>[10]Presión!$D$3:$D$4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D5-48B8-B3C5-39692B8D6F62}"/>
            </c:ext>
          </c:extLst>
        </c:ser>
        <c:ser>
          <c:idx val="2"/>
          <c:order val="2"/>
          <c:tx>
            <c:strRef>
              <c:f>[10]Presión!$E$2</c:f>
              <c:strCache>
                <c:ptCount val="1"/>
                <c:pt idx="0">
                  <c:v>Calibración de esfigmanómetro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[10]Presión!$B$3:$B$4</c:f>
              <c:strCache>
                <c:ptCount val="2"/>
                <c:pt idx="0">
                  <c:v>Primer Trimestre</c:v>
                </c:pt>
                <c:pt idx="1">
                  <c:v>Segundo Trimestre</c:v>
                </c:pt>
              </c:strCache>
            </c:strRef>
          </c:cat>
          <c:val>
            <c:numRef>
              <c:f>[10]Presión!$E$3:$E$4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DD5-48B8-B3C5-39692B8D6F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179096751"/>
        <c:axId val="1179081871"/>
        <c:axId val="0"/>
      </c:bar3DChart>
      <c:catAx>
        <c:axId val="11790967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179081871"/>
        <c:crosses val="autoZero"/>
        <c:auto val="1"/>
        <c:lblAlgn val="ctr"/>
        <c:lblOffset val="100"/>
        <c:noMultiLvlLbl val="0"/>
      </c:catAx>
      <c:valAx>
        <c:axId val="11790818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1790967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Labroatorio Nacionale de Peritaje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'[10]Peritaje SD '!$C$20</c:f>
              <c:strCache>
                <c:ptCount val="1"/>
                <c:pt idx="0">
                  <c:v>Total, de Verificaciones administrativas con Anomalía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'!$B$21:$B$23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'!$C$21:$C$23</c:f>
              <c:numCache>
                <c:formatCode>General</c:formatCode>
                <c:ptCount val="3"/>
                <c:pt idx="0">
                  <c:v>1332</c:v>
                </c:pt>
                <c:pt idx="1">
                  <c:v>2077</c:v>
                </c:pt>
                <c:pt idx="2">
                  <c:v>1898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43-4539-AF84-433CBE4EF9BD}"/>
            </c:ext>
          </c:extLst>
        </c:ser>
        <c:ser>
          <c:idx val="1"/>
          <c:order val="1"/>
          <c:tx>
            <c:strRef>
              <c:f>'[10]Peritaje SD '!$D$20</c:f>
              <c:strCache>
                <c:ptCount val="1"/>
                <c:pt idx="0">
                  <c:v>Total, de Verificaciones administrativas sin Anomalía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'!$B$21:$B$23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'!$D$21:$D$23</c:f>
              <c:numCache>
                <c:formatCode>General</c:formatCode>
                <c:ptCount val="3"/>
                <c:pt idx="0">
                  <c:v>626</c:v>
                </c:pt>
                <c:pt idx="1">
                  <c:v>861</c:v>
                </c:pt>
                <c:pt idx="2">
                  <c:v>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43-4539-AF84-433CBE4EF9BD}"/>
            </c:ext>
          </c:extLst>
        </c:ser>
        <c:ser>
          <c:idx val="2"/>
          <c:order val="2"/>
          <c:tx>
            <c:strRef>
              <c:f>'[10]Peritaje SD '!$E$20</c:f>
              <c:strCache>
                <c:ptCount val="1"/>
                <c:pt idx="0">
                  <c:v>Total, de Verificaciones penales de con Anomalía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'!$B$21:$B$23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'!$E$21:$E$23</c:f>
              <c:numCache>
                <c:formatCode>General</c:formatCode>
                <c:ptCount val="3"/>
                <c:pt idx="0">
                  <c:v>65</c:v>
                </c:pt>
                <c:pt idx="1">
                  <c:v>71</c:v>
                </c:pt>
                <c:pt idx="2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43-4539-AF84-433CBE4EF9BD}"/>
            </c:ext>
          </c:extLst>
        </c:ser>
        <c:ser>
          <c:idx val="3"/>
          <c:order val="3"/>
          <c:tx>
            <c:strRef>
              <c:f>'[10]Peritaje SD '!$F$20</c:f>
              <c:strCache>
                <c:ptCount val="1"/>
                <c:pt idx="0">
                  <c:v>Total, de Verificaciones penales  sin Anomalía</c:v>
                </c:pt>
              </c:strCache>
            </c:strRef>
          </c:tx>
          <c:spPr>
            <a:solidFill>
              <a:srgbClr val="011C5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'[10]Peritaje SD '!$B$21:$B$23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'[10]Peritaje SD '!$F$21:$F$23</c:f>
              <c:numCache>
                <c:formatCode>General</c:formatCode>
                <c:ptCount val="3"/>
                <c:pt idx="0">
                  <c:v>6</c:v>
                </c:pt>
                <c:pt idx="1">
                  <c:v>2</c:v>
                </c:pt>
                <c:pt idx="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443-4539-AF84-433CBE4EF9B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108124975"/>
        <c:axId val="1078109663"/>
        <c:axId val="0"/>
      </c:bar3DChart>
      <c:catAx>
        <c:axId val="11081249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078109663"/>
        <c:crosses val="autoZero"/>
        <c:auto val="1"/>
        <c:lblAlgn val="ctr"/>
        <c:lblOffset val="100"/>
        <c:noMultiLvlLbl val="0"/>
      </c:catAx>
      <c:valAx>
        <c:axId val="10781096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1081249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ES"/>
              <a:t>Servicios Regional Norte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'[10]Metrología Legal ZN'!$C$3</c:f>
              <c:strCache>
                <c:ptCount val="1"/>
                <c:pt idx="0">
                  <c:v>Total, Verificación de Volumen Región Norte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4.1203131437988908E-3"/>
                  <c:y val="-8.49748937813827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2D6-4E15-B0A8-1BB8DD41DEA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ZN'!$C$4:$C$6</c:f>
              <c:numCache>
                <c:formatCode>#,##0</c:formatCode>
                <c:ptCount val="3"/>
                <c:pt idx="0">
                  <c:v>4417</c:v>
                </c:pt>
                <c:pt idx="1">
                  <c:v>4420</c:v>
                </c:pt>
                <c:pt idx="2">
                  <c:v>4901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2D6-4E15-B0A8-1BB8DD41DEA9}"/>
            </c:ext>
          </c:extLst>
        </c:ser>
        <c:ser>
          <c:idx val="1"/>
          <c:order val="1"/>
          <c:tx>
            <c:strRef>
              <c:f>'[10]Metrología Legal ZN'!$D$3</c:f>
              <c:strCache>
                <c:ptCount val="1"/>
                <c:pt idx="0">
                  <c:v>Total, Verificación de Balanzas Región Norte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ZN'!$D$4:$D$6</c:f>
              <c:numCache>
                <c:formatCode>#,##0</c:formatCode>
                <c:ptCount val="3"/>
                <c:pt idx="0">
                  <c:v>1084</c:v>
                </c:pt>
                <c:pt idx="1">
                  <c:v>670</c:v>
                </c:pt>
                <c:pt idx="2">
                  <c:v>1108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2D6-4E15-B0A8-1BB8DD41DEA9}"/>
            </c:ext>
          </c:extLst>
        </c:ser>
        <c:ser>
          <c:idx val="2"/>
          <c:order val="2"/>
          <c:tx>
            <c:strRef>
              <c:f>'[10]Metrología Legal ZN'!$E$3</c:f>
              <c:strCache>
                <c:ptCount val="1"/>
                <c:pt idx="0">
                  <c:v>Total, de Verificación de Flujo Región Norte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ZN'!$E$4:$E$6</c:f>
              <c:numCache>
                <c:formatCode>#,##0</c:formatCode>
                <c:ptCount val="3"/>
                <c:pt idx="0">
                  <c:v>817</c:v>
                </c:pt>
                <c:pt idx="1">
                  <c:v>670</c:v>
                </c:pt>
                <c:pt idx="2">
                  <c:v>809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2D6-4E15-B0A8-1BB8DD41DEA9}"/>
            </c:ext>
          </c:extLst>
        </c:ser>
        <c:ser>
          <c:idx val="3"/>
          <c:order val="3"/>
          <c:tx>
            <c:strRef>
              <c:f>'[10]Metrología Legal ZN'!$F$3</c:f>
              <c:strCache>
                <c:ptCount val="1"/>
                <c:pt idx="0">
                  <c:v>Total, Balanzas en estaciones de GLP Región Norte</c:v>
                </c:pt>
              </c:strCache>
            </c:strRef>
          </c:tx>
          <c:spPr>
            <a:solidFill>
              <a:srgbClr val="011C5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ZN'!$F$4:$F$6</c:f>
              <c:numCache>
                <c:formatCode>#,##0</c:formatCode>
                <c:ptCount val="3"/>
                <c:pt idx="0">
                  <c:v>160</c:v>
                </c:pt>
                <c:pt idx="1">
                  <c:v>167</c:v>
                </c:pt>
                <c:pt idx="2">
                  <c:v>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2D6-4E15-B0A8-1BB8DD41DEA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710137936"/>
        <c:axId val="1710136976"/>
        <c:axId val="0"/>
      </c:bar3DChart>
      <c:catAx>
        <c:axId val="1710137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10136976"/>
        <c:crosses val="autoZero"/>
        <c:auto val="1"/>
        <c:lblAlgn val="ctr"/>
        <c:lblOffset val="100"/>
        <c:noMultiLvlLbl val="0"/>
      </c:catAx>
      <c:valAx>
        <c:axId val="171013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10137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Metrología Legal Sede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'[10]Metrología Legal SD'!$C$3</c:f>
              <c:strCache>
                <c:ptCount val="1"/>
                <c:pt idx="0">
                  <c:v>Total, Verificación de Volumen Sede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'[10]Metrología Legal SD'!$B$4:$B$6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SD'!$C$4:$C$6</c:f>
              <c:numCache>
                <c:formatCode>#,##0</c:formatCode>
                <c:ptCount val="3"/>
                <c:pt idx="0">
                  <c:v>6288</c:v>
                </c:pt>
                <c:pt idx="1">
                  <c:v>7601</c:v>
                </c:pt>
                <c:pt idx="2">
                  <c:v>2454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62-48BE-9480-4CF0F875FE09}"/>
            </c:ext>
          </c:extLst>
        </c:ser>
        <c:ser>
          <c:idx val="1"/>
          <c:order val="1"/>
          <c:tx>
            <c:strRef>
              <c:f>'[10]Metrología Legal SD'!$D$3</c:f>
              <c:strCache>
                <c:ptCount val="1"/>
                <c:pt idx="0">
                  <c:v>Total, Verificación de Balanzas Sede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SD'!$B$4:$B$6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SD'!$D$4:$D$6</c:f>
              <c:numCache>
                <c:formatCode>#,##0</c:formatCode>
                <c:ptCount val="3"/>
                <c:pt idx="0">
                  <c:v>2260</c:v>
                </c:pt>
                <c:pt idx="1">
                  <c:v>2335</c:v>
                </c:pt>
                <c:pt idx="2">
                  <c:v>685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162-48BE-9480-4CF0F875FE09}"/>
            </c:ext>
          </c:extLst>
        </c:ser>
        <c:ser>
          <c:idx val="2"/>
          <c:order val="2"/>
          <c:tx>
            <c:strRef>
              <c:f>'[10]Metrología Legal SD'!$E$3</c:f>
              <c:strCache>
                <c:ptCount val="1"/>
                <c:pt idx="0">
                  <c:v>Total, de Verificación de Flujo Sede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SD'!$B$4:$B$6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SD'!$E$4:$E$6</c:f>
              <c:numCache>
                <c:formatCode>#,##0</c:formatCode>
                <c:ptCount val="3"/>
                <c:pt idx="0">
                  <c:v>1059</c:v>
                </c:pt>
                <c:pt idx="1">
                  <c:v>718</c:v>
                </c:pt>
                <c:pt idx="2">
                  <c:v>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162-48BE-9480-4CF0F875FE09}"/>
            </c:ext>
          </c:extLst>
        </c:ser>
        <c:ser>
          <c:idx val="3"/>
          <c:order val="3"/>
          <c:tx>
            <c:strRef>
              <c:f>'[10]Metrología Legal SD'!$F$3</c:f>
              <c:strCache>
                <c:ptCount val="1"/>
                <c:pt idx="0">
                  <c:v>Total, Balanzas en estaciones de GLP Sede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SD'!$B$4:$B$6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SD'!$F$4:$F$6</c:f>
              <c:numCache>
                <c:formatCode>#,##0</c:formatCode>
                <c:ptCount val="3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162-48BE-9480-4CF0F875FE09}"/>
            </c:ext>
          </c:extLst>
        </c:ser>
        <c:ser>
          <c:idx val="4"/>
          <c:order val="4"/>
          <c:tx>
            <c:strRef>
              <c:f>'[10]Metrología Legal SD'!$G$3</c:f>
              <c:strCache>
                <c:ptCount val="1"/>
                <c:pt idx="0">
                  <c:v>Total, Verificación GNV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SD'!$B$4:$B$6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SD'!$G$4:$G$6</c:f>
              <c:numCache>
                <c:formatCode>#,##0</c:formatCode>
                <c:ptCount val="3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162-48BE-9480-4CF0F875FE09}"/>
            </c:ext>
          </c:extLst>
        </c:ser>
        <c:ser>
          <c:idx val="5"/>
          <c:order val="5"/>
          <c:tx>
            <c:strRef>
              <c:f>'[10]Metrología Legal SD'!$H$3</c:f>
              <c:strCache>
                <c:ptCount val="1"/>
                <c:pt idx="0">
                  <c:v>Constancia de Verificación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SD'!$B$4:$B$6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SD'!$H$4:$H$6</c:f>
              <c:numCache>
                <c:formatCode>#,##0</c:formatCode>
                <c:ptCount val="3"/>
                <c:pt idx="0" formatCode="General">
                  <c:v>215</c:v>
                </c:pt>
                <c:pt idx="1">
                  <c:v>187</c:v>
                </c:pt>
                <c:pt idx="2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162-48BE-9480-4CF0F875FE0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732328911"/>
        <c:axId val="1732338031"/>
        <c:axId val="0"/>
      </c:bar3DChart>
      <c:catAx>
        <c:axId val="17323289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32338031"/>
        <c:crosses val="autoZero"/>
        <c:auto val="1"/>
        <c:lblAlgn val="ctr"/>
        <c:lblOffset val="100"/>
        <c:noMultiLvlLbl val="0"/>
      </c:catAx>
      <c:valAx>
        <c:axId val="1732338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323289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2167908894526748"/>
          <c:y val="0.82115227794781731"/>
          <c:w val="0.75713801217251853"/>
          <c:h val="0.1760129800204529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ES"/>
              <a:t>Servicios Regional Norte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'[10]Metrología Legal ZN'!$C$3</c:f>
              <c:strCache>
                <c:ptCount val="1"/>
                <c:pt idx="0">
                  <c:v>Total, Verificación de Volumen Región Norte</c:v>
                </c:pt>
              </c:strCache>
            </c:strRef>
          </c:tx>
          <c:spPr>
            <a:solidFill>
              <a:srgbClr val="00ADDD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4.1203131437988908E-3"/>
                  <c:y val="-8.49748937813827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597-4E76-B65C-EF9888921C3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ZN'!$C$4:$C$6</c:f>
              <c:numCache>
                <c:formatCode>#,##0</c:formatCode>
                <c:ptCount val="3"/>
                <c:pt idx="0">
                  <c:v>4417</c:v>
                </c:pt>
                <c:pt idx="1">
                  <c:v>4420</c:v>
                </c:pt>
                <c:pt idx="2">
                  <c:v>4901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597-4E76-B65C-EF9888921C37}"/>
            </c:ext>
          </c:extLst>
        </c:ser>
        <c:ser>
          <c:idx val="1"/>
          <c:order val="1"/>
          <c:tx>
            <c:strRef>
              <c:f>'[10]Metrología Legal ZN'!$D$3</c:f>
              <c:strCache>
                <c:ptCount val="1"/>
                <c:pt idx="0">
                  <c:v>Total, Verificación de Balanzas Región Norte</c:v>
                </c:pt>
              </c:strCache>
            </c:strRef>
          </c:tx>
          <c:spPr>
            <a:solidFill>
              <a:srgbClr val="73D3DD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ZN'!$D$4:$D$6</c:f>
              <c:numCache>
                <c:formatCode>#,##0</c:formatCode>
                <c:ptCount val="3"/>
                <c:pt idx="0">
                  <c:v>1084</c:v>
                </c:pt>
                <c:pt idx="1">
                  <c:v>670</c:v>
                </c:pt>
                <c:pt idx="2">
                  <c:v>1108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597-4E76-B65C-EF9888921C37}"/>
            </c:ext>
          </c:extLst>
        </c:ser>
        <c:ser>
          <c:idx val="2"/>
          <c:order val="2"/>
          <c:tx>
            <c:strRef>
              <c:f>'[10]Metrología Legal ZN'!$E$3</c:f>
              <c:strCache>
                <c:ptCount val="1"/>
                <c:pt idx="0">
                  <c:v>Total, de Verificación de Flujo Región Norte</c:v>
                </c:pt>
              </c:strCache>
            </c:strRef>
          </c:tx>
          <c:spPr>
            <a:solidFill>
              <a:srgbClr val="436EBE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ZN'!$E$4:$E$6</c:f>
              <c:numCache>
                <c:formatCode>#,##0</c:formatCode>
                <c:ptCount val="3"/>
                <c:pt idx="0">
                  <c:v>817</c:v>
                </c:pt>
                <c:pt idx="1">
                  <c:v>670</c:v>
                </c:pt>
                <c:pt idx="2">
                  <c:v>809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597-4E76-B65C-EF9888921C37}"/>
            </c:ext>
          </c:extLst>
        </c:ser>
        <c:ser>
          <c:idx val="3"/>
          <c:order val="3"/>
          <c:tx>
            <c:strRef>
              <c:f>'[10]Metrología Legal ZN'!$F$3</c:f>
              <c:strCache>
                <c:ptCount val="1"/>
                <c:pt idx="0">
                  <c:v>Total, Balanzas en estaciones de GLP Región Norte</c:v>
                </c:pt>
              </c:strCache>
            </c:strRef>
          </c:tx>
          <c:spPr>
            <a:solidFill>
              <a:srgbClr val="011C5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'[10]Metrología Legal ZN'!$B$4:$B$6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</c:strCache>
            </c:strRef>
          </c:cat>
          <c:val>
            <c:numRef>
              <c:f>'[10]Metrología Legal ZN'!$F$4:$F$6</c:f>
              <c:numCache>
                <c:formatCode>#,##0</c:formatCode>
                <c:ptCount val="3"/>
                <c:pt idx="0">
                  <c:v>160</c:v>
                </c:pt>
                <c:pt idx="1">
                  <c:v>167</c:v>
                </c:pt>
                <c:pt idx="2">
                  <c:v>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597-4E76-B65C-EF9888921C3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710137936"/>
        <c:axId val="1710136976"/>
        <c:axId val="0"/>
      </c:bar3DChart>
      <c:catAx>
        <c:axId val="1710137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10136976"/>
        <c:crosses val="autoZero"/>
        <c:auto val="1"/>
        <c:lblAlgn val="ctr"/>
        <c:lblOffset val="100"/>
        <c:noMultiLvlLbl val="0"/>
      </c:catAx>
      <c:valAx>
        <c:axId val="171013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710137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53340</xdr:colOff>
      <xdr:row>15</xdr:row>
      <xdr:rowOff>304800</xdr:rowOff>
    </xdr:from>
    <xdr:ext cx="65" cy="189796"/>
    <xdr:sp macro="" textlink="">
      <xdr:nvSpPr>
        <xdr:cNvPr id="1027" name="Text Box 9">
          <a:extLst>
            <a:ext uri="{FF2B5EF4-FFF2-40B4-BE49-F238E27FC236}">
              <a16:creationId xmlns:a16="http://schemas.microsoft.com/office/drawing/2014/main" id="{05A1632D-00AA-AD1A-2B6E-5663B2740B66}"/>
            </a:ext>
          </a:extLst>
        </xdr:cNvPr>
        <xdr:cNvSpPr txBox="1">
          <a:spLocks noChangeArrowheads="1"/>
        </xdr:cNvSpPr>
      </xdr:nvSpPr>
      <xdr:spPr bwMode="auto">
        <a:xfrm>
          <a:off x="4977765" y="3581400"/>
          <a:ext cx="65" cy="1897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12700" rIns="0" bIns="0" anchor="t" upright="1">
          <a:spAutoFit/>
        </a:bodyPr>
        <a:lstStyle/>
        <a:p>
          <a:pPr algn="l" rtl="0">
            <a:defRPr sz="1000"/>
          </a:pPr>
          <a:endParaRPr lang="es-ES" sz="1200" b="1" i="0" u="none" strike="noStrike" baseline="0">
            <a:solidFill>
              <a:srgbClr val="244061"/>
            </a:solidFill>
            <a:latin typeface="Times New Roman"/>
            <a:cs typeface="Times New Roman"/>
          </a:endParaRPr>
        </a:p>
      </xdr:txBody>
    </xdr:sp>
    <xdr:clientData/>
  </xdr:oneCellAnchor>
  <xdr:twoCellAnchor>
    <xdr:from>
      <xdr:col>14</xdr:col>
      <xdr:colOff>0</xdr:colOff>
      <xdr:row>93</xdr:row>
      <xdr:rowOff>1</xdr:rowOff>
    </xdr:from>
    <xdr:to>
      <xdr:col>26</xdr:col>
      <xdr:colOff>438036</xdr:colOff>
      <xdr:row>100</xdr:row>
      <xdr:rowOff>152400</xdr:rowOff>
    </xdr:to>
    <xdr:graphicFrame macro="">
      <xdr:nvGraphicFramePr>
        <xdr:cNvPr id="23" name="Gráfico 22">
          <a:extLst>
            <a:ext uri="{FF2B5EF4-FFF2-40B4-BE49-F238E27FC236}">
              <a16:creationId xmlns:a16="http://schemas.microsoft.com/office/drawing/2014/main" id="{5B14B723-EDC8-4545-AC12-82BDBB8C94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771525</xdr:colOff>
      <xdr:row>104</xdr:row>
      <xdr:rowOff>28575</xdr:rowOff>
    </xdr:from>
    <xdr:to>
      <xdr:col>21</xdr:col>
      <xdr:colOff>192405</xdr:colOff>
      <xdr:row>117</xdr:row>
      <xdr:rowOff>144780</xdr:rowOff>
    </xdr:to>
    <xdr:graphicFrame macro="">
      <xdr:nvGraphicFramePr>
        <xdr:cNvPr id="24" name="Gráfico 23">
          <a:extLst>
            <a:ext uri="{FF2B5EF4-FFF2-40B4-BE49-F238E27FC236}">
              <a16:creationId xmlns:a16="http://schemas.microsoft.com/office/drawing/2014/main" id="{3596192D-A392-4371-8BD4-F1AFD70416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0</xdr:colOff>
      <xdr:row>122</xdr:row>
      <xdr:rowOff>0</xdr:rowOff>
    </xdr:from>
    <xdr:to>
      <xdr:col>25</xdr:col>
      <xdr:colOff>460375</xdr:colOff>
      <xdr:row>149</xdr:row>
      <xdr:rowOff>109539</xdr:rowOff>
    </xdr:to>
    <xdr:graphicFrame macro="">
      <xdr:nvGraphicFramePr>
        <xdr:cNvPr id="25" name="Gráfico 24">
          <a:extLst>
            <a:ext uri="{FF2B5EF4-FFF2-40B4-BE49-F238E27FC236}">
              <a16:creationId xmlns:a16="http://schemas.microsoft.com/office/drawing/2014/main" id="{167F67DA-9842-41DC-A5ED-0BC3B0422D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0</xdr:colOff>
      <xdr:row>192</xdr:row>
      <xdr:rowOff>0</xdr:rowOff>
    </xdr:from>
    <xdr:to>
      <xdr:col>17</xdr:col>
      <xdr:colOff>771525</xdr:colOff>
      <xdr:row>210</xdr:row>
      <xdr:rowOff>101600</xdr:rowOff>
    </xdr:to>
    <xdr:graphicFrame macro="">
      <xdr:nvGraphicFramePr>
        <xdr:cNvPr id="29" name="Gráfico 28">
          <a:extLst>
            <a:ext uri="{FF2B5EF4-FFF2-40B4-BE49-F238E27FC236}">
              <a16:creationId xmlns:a16="http://schemas.microsoft.com/office/drawing/2014/main" id="{B328680C-5DFC-4E5E-A220-A63C25DBEB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0</xdr:colOff>
      <xdr:row>216</xdr:row>
      <xdr:rowOff>0</xdr:rowOff>
    </xdr:from>
    <xdr:to>
      <xdr:col>17</xdr:col>
      <xdr:colOff>577215</xdr:colOff>
      <xdr:row>235</xdr:row>
      <xdr:rowOff>165735</xdr:rowOff>
    </xdr:to>
    <xdr:graphicFrame macro="">
      <xdr:nvGraphicFramePr>
        <xdr:cNvPr id="30" name="Gráfico 29">
          <a:extLst>
            <a:ext uri="{FF2B5EF4-FFF2-40B4-BE49-F238E27FC236}">
              <a16:creationId xmlns:a16="http://schemas.microsoft.com/office/drawing/2014/main" id="{50F4D166-E35F-4CB5-9F97-28576FCB91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0</xdr:colOff>
      <xdr:row>239</xdr:row>
      <xdr:rowOff>0</xdr:rowOff>
    </xdr:from>
    <xdr:to>
      <xdr:col>22</xdr:col>
      <xdr:colOff>180976</xdr:colOff>
      <xdr:row>255</xdr:row>
      <xdr:rowOff>120015</xdr:rowOff>
    </xdr:to>
    <xdr:graphicFrame macro="">
      <xdr:nvGraphicFramePr>
        <xdr:cNvPr id="31" name="Gráfico 30">
          <a:extLst>
            <a:ext uri="{FF2B5EF4-FFF2-40B4-BE49-F238E27FC236}">
              <a16:creationId xmlns:a16="http://schemas.microsoft.com/office/drawing/2014/main" id="{5DE8B6FE-217D-4728-AE64-2F893EF2CB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0</xdr:colOff>
      <xdr:row>261</xdr:row>
      <xdr:rowOff>0</xdr:rowOff>
    </xdr:from>
    <xdr:to>
      <xdr:col>20</xdr:col>
      <xdr:colOff>577215</xdr:colOff>
      <xdr:row>280</xdr:row>
      <xdr:rowOff>165735</xdr:rowOff>
    </xdr:to>
    <xdr:graphicFrame macro="">
      <xdr:nvGraphicFramePr>
        <xdr:cNvPr id="32" name="Gráfico 31">
          <a:extLst>
            <a:ext uri="{FF2B5EF4-FFF2-40B4-BE49-F238E27FC236}">
              <a16:creationId xmlns:a16="http://schemas.microsoft.com/office/drawing/2014/main" id="{10B9D1D1-EE39-46E9-8B48-3207D2B16F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General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sa%20y%20Volumen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diciones%20El&#233;ctrica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Tiempo%20y%20Frecuencia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si&#243;n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trolog&#237;a%20Legal%20ZN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Peritaje%20SD%20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Peritaje%20ZN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Temperatura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indocal.sharepoint.com/sites/laboratorio-DepartamentoGestinTcnicaMetrolgica/Documentos%20compartidos/Departamento%20Gesti&#243;n%20T&#233;cnica%20Metrol&#243;gica/Documentos/Informes%202025/julio-septiembre.xlsx" TargetMode="External"/><Relationship Id="rId1" Type="http://schemas.openxmlformats.org/officeDocument/2006/relationships/externalLinkPath" Target="https://indocal.sharepoint.com/sites/laboratorio-DepartamentoGestinTcnicaMetrolgica/Documentos%20compartidos/Departamento%20Gesti&#243;n%20T&#233;cnica%20Metrol&#243;gica/Documentos/Informes%202025/julio-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a y Volumen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diciones Eléctricas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empo y Frecuencia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ión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trología Legal ZN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itaje SD 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itaje ZN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mperatura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trología Legal SD"/>
      <sheetName val="Metrología Legal ZN"/>
      <sheetName val="Peritaje SD "/>
      <sheetName val="Peritaje ZN"/>
      <sheetName val="Mediciones Eléctricas"/>
      <sheetName val="Temperatura"/>
      <sheetName val="Presión"/>
      <sheetName val="Tiempo y Frecuencia"/>
      <sheetName val="Masa y Volumen"/>
      <sheetName val="General"/>
      <sheetName val="Clientes"/>
      <sheetName val="Gestión Técnica"/>
    </sheetNames>
    <sheetDataSet>
      <sheetData sheetId="0">
        <row r="3">
          <cell r="C3" t="str">
            <v>Total, Verificación de Volumen Sede</v>
          </cell>
          <cell r="D3" t="str">
            <v>Total, Verificación de Balanzas Sede</v>
          </cell>
          <cell r="E3" t="str">
            <v>Total, de Verificación de Flujo Sede</v>
          </cell>
          <cell r="F3" t="str">
            <v>Total, Balanzas en estaciones de GLP Sede</v>
          </cell>
          <cell r="G3" t="str">
            <v>Total, Verificación GNV</v>
          </cell>
          <cell r="H3" t="str">
            <v>Constancia de Verificación</v>
          </cell>
        </row>
        <row r="4">
          <cell r="B4" t="str">
            <v>Primer Trimestre</v>
          </cell>
          <cell r="C4">
            <v>6288</v>
          </cell>
          <cell r="D4">
            <v>2260</v>
          </cell>
          <cell r="E4">
            <v>1059</v>
          </cell>
          <cell r="F4">
            <v>0</v>
          </cell>
          <cell r="G4">
            <v>0</v>
          </cell>
          <cell r="H4">
            <v>215</v>
          </cell>
        </row>
        <row r="5">
          <cell r="B5" t="str">
            <v>Segundo Trimestre</v>
          </cell>
          <cell r="C5">
            <v>7601</v>
          </cell>
          <cell r="D5">
            <v>2335</v>
          </cell>
          <cell r="E5">
            <v>718</v>
          </cell>
          <cell r="F5">
            <v>0</v>
          </cell>
          <cell r="G5">
            <v>0</v>
          </cell>
          <cell r="H5">
            <v>187</v>
          </cell>
        </row>
        <row r="6">
          <cell r="B6" t="str">
            <v>Tercer Trimestre</v>
          </cell>
          <cell r="C6">
            <v>2454</v>
          </cell>
          <cell r="D6">
            <v>685</v>
          </cell>
          <cell r="E6">
            <v>248</v>
          </cell>
          <cell r="F6">
            <v>0</v>
          </cell>
          <cell r="G6">
            <v>0</v>
          </cell>
          <cell r="H6">
            <v>93</v>
          </cell>
        </row>
      </sheetData>
      <sheetData sheetId="1">
        <row r="3">
          <cell r="C3" t="str">
            <v>Total, Verificación de Volumen Región Norte</v>
          </cell>
          <cell r="D3" t="str">
            <v>Total, Verificación de Balanzas Región Norte</v>
          </cell>
          <cell r="E3" t="str">
            <v>Total, de Verificación de Flujo Región Norte</v>
          </cell>
          <cell r="F3" t="str">
            <v>Total, Balanzas en estaciones de GLP Región Norte</v>
          </cell>
        </row>
        <row r="4">
          <cell r="B4" t="str">
            <v>Primer Trimestre</v>
          </cell>
          <cell r="C4">
            <v>4417</v>
          </cell>
          <cell r="D4">
            <v>1084</v>
          </cell>
          <cell r="E4">
            <v>817</v>
          </cell>
          <cell r="F4">
            <v>160</v>
          </cell>
        </row>
        <row r="5">
          <cell r="B5" t="str">
            <v>Segundo Trimestre</v>
          </cell>
          <cell r="C5">
            <v>4420</v>
          </cell>
          <cell r="D5">
            <v>670</v>
          </cell>
          <cell r="E5">
            <v>670</v>
          </cell>
          <cell r="F5">
            <v>167</v>
          </cell>
        </row>
        <row r="6">
          <cell r="B6" t="str">
            <v>Tercer Trimestre</v>
          </cell>
          <cell r="C6">
            <v>4901</v>
          </cell>
          <cell r="D6">
            <v>1108</v>
          </cell>
          <cell r="E6">
            <v>809</v>
          </cell>
          <cell r="F6">
            <v>177</v>
          </cell>
        </row>
      </sheetData>
      <sheetData sheetId="2">
        <row r="2">
          <cell r="C2" t="str">
            <v>Total, de Verificaciones administrativas de EDESUR con Anomalía</v>
          </cell>
          <cell r="D2" t="str">
            <v>Total, de Verificaciones administrativas de EDESUR sin Anomalía</v>
          </cell>
          <cell r="E2" t="str">
            <v>Total, de Verificaciones penales de EDESUR con Anomalía</v>
          </cell>
          <cell r="F2" t="str">
            <v>Total, de Verificaciones penales de EDESUR sin Anomalía</v>
          </cell>
        </row>
        <row r="3">
          <cell r="B3" t="str">
            <v>Primer Trimestre</v>
          </cell>
          <cell r="C3">
            <v>793</v>
          </cell>
          <cell r="D3">
            <v>391</v>
          </cell>
          <cell r="E3">
            <v>47</v>
          </cell>
          <cell r="F3">
            <v>5</v>
          </cell>
        </row>
        <row r="4">
          <cell r="B4" t="str">
            <v>Segundo Trimestre</v>
          </cell>
          <cell r="C4">
            <v>1700</v>
          </cell>
          <cell r="D4">
            <v>691</v>
          </cell>
          <cell r="E4">
            <v>64</v>
          </cell>
          <cell r="F4">
            <v>2</v>
          </cell>
        </row>
        <row r="5">
          <cell r="B5" t="str">
            <v>Tercer Trimestre</v>
          </cell>
          <cell r="C5">
            <v>1503</v>
          </cell>
          <cell r="D5">
            <v>565</v>
          </cell>
          <cell r="E5">
            <v>50</v>
          </cell>
          <cell r="F5">
            <v>5</v>
          </cell>
        </row>
        <row r="11">
          <cell r="C11" t="str">
            <v>Total, de Verificaciones administrativas de EDEESTE con Anomalía</v>
          </cell>
          <cell r="D11" t="str">
            <v>Total, de Verificaciones administrativas de EDEESTE sin Anomalía</v>
          </cell>
          <cell r="E11" t="str">
            <v>Total, de Verificaciones penales de EDEESTE con Anomalía</v>
          </cell>
          <cell r="F11" t="str">
            <v>Total, de Verificaciones penales de EDEESTE sin Anomalía</v>
          </cell>
        </row>
        <row r="12">
          <cell r="B12" t="str">
            <v>Primer Trimestre</v>
          </cell>
          <cell r="C12">
            <v>539</v>
          </cell>
          <cell r="D12">
            <v>235</v>
          </cell>
          <cell r="E12">
            <v>18</v>
          </cell>
          <cell r="F12">
            <v>1</v>
          </cell>
        </row>
        <row r="13">
          <cell r="B13" t="str">
            <v>Segundo Trimestre</v>
          </cell>
          <cell r="C13">
            <v>377</v>
          </cell>
          <cell r="D13">
            <v>170</v>
          </cell>
          <cell r="E13">
            <v>7</v>
          </cell>
          <cell r="F13">
            <v>0</v>
          </cell>
        </row>
        <row r="14">
          <cell r="B14" t="str">
            <v>Tercer Trimestre</v>
          </cell>
          <cell r="C14">
            <v>395</v>
          </cell>
          <cell r="D14">
            <v>371</v>
          </cell>
          <cell r="E14">
            <v>10</v>
          </cell>
          <cell r="F14">
            <v>3</v>
          </cell>
        </row>
        <row r="20">
          <cell r="C20" t="str">
            <v>Total, de Verificaciones administrativas con Anomalía</v>
          </cell>
          <cell r="D20" t="str">
            <v>Total, de Verificaciones administrativas sin Anomalía</v>
          </cell>
          <cell r="E20" t="str">
            <v>Total, de Verificaciones penales de con Anomalía</v>
          </cell>
          <cell r="F20" t="str">
            <v>Total, de Verificaciones penales  sin Anomalía</v>
          </cell>
        </row>
        <row r="21">
          <cell r="B21" t="str">
            <v>Primer Trimestre</v>
          </cell>
          <cell r="C21">
            <v>1332</v>
          </cell>
          <cell r="D21">
            <v>626</v>
          </cell>
          <cell r="E21">
            <v>65</v>
          </cell>
          <cell r="F21">
            <v>6</v>
          </cell>
        </row>
        <row r="22">
          <cell r="B22" t="str">
            <v>Segundo Trimestre</v>
          </cell>
          <cell r="C22">
            <v>2077</v>
          </cell>
          <cell r="D22">
            <v>861</v>
          </cell>
          <cell r="E22">
            <v>71</v>
          </cell>
          <cell r="F22">
            <v>2</v>
          </cell>
        </row>
        <row r="23">
          <cell r="B23" t="str">
            <v>Tercer Trimestre</v>
          </cell>
          <cell r="C23">
            <v>1898</v>
          </cell>
          <cell r="D23">
            <v>936</v>
          </cell>
          <cell r="E23">
            <v>60</v>
          </cell>
          <cell r="F23">
            <v>8</v>
          </cell>
        </row>
      </sheetData>
      <sheetData sheetId="3"/>
      <sheetData sheetId="4">
        <row r="3">
          <cell r="C3" t="str">
            <v>Total, de Examen de Modelo Energía Activa</v>
          </cell>
          <cell r="D3" t="str">
            <v>Total, Examen de Modelo Activa/Reactiva monofásico</v>
          </cell>
          <cell r="E3" t="str">
            <v>Total, Examen de Modelo Trifásica</v>
          </cell>
          <cell r="F3" t="str">
            <v>Total, de Duplicados de examen de modelo monofásico</v>
          </cell>
          <cell r="G3" t="str">
            <v>Total, de Duplicados de examen de modelo trifásico</v>
          </cell>
          <cell r="H3" t="str">
            <v>Total, Calibraciones de medidores testigos</v>
          </cell>
          <cell r="I3" t="str">
            <v>Total, calibraciones otros fines</v>
          </cell>
          <cell r="J3" t="str">
            <v>Total, Inspección de lotes</v>
          </cell>
          <cell r="K3" t="str">
            <v xml:space="preserve">Calibración patrones </v>
          </cell>
        </row>
        <row r="4">
          <cell r="B4" t="str">
            <v>Primer Trimestre</v>
          </cell>
          <cell r="C4">
            <v>1</v>
          </cell>
          <cell r="D4">
            <v>4</v>
          </cell>
          <cell r="E4">
            <v>1</v>
          </cell>
          <cell r="F4">
            <v>1</v>
          </cell>
          <cell r="G4">
            <v>8</v>
          </cell>
          <cell r="H4">
            <v>3</v>
          </cell>
          <cell r="I4">
            <v>1</v>
          </cell>
          <cell r="J4">
            <v>0</v>
          </cell>
          <cell r="K4">
            <v>0</v>
          </cell>
        </row>
        <row r="5">
          <cell r="B5" t="str">
            <v>Segundo Trimestre</v>
          </cell>
          <cell r="C5">
            <v>3</v>
          </cell>
          <cell r="D5">
            <v>0</v>
          </cell>
          <cell r="E5">
            <v>6</v>
          </cell>
          <cell r="F5">
            <v>9</v>
          </cell>
          <cell r="G5">
            <v>11</v>
          </cell>
          <cell r="H5">
            <v>0</v>
          </cell>
          <cell r="I5">
            <v>0</v>
          </cell>
          <cell r="J5">
            <v>0</v>
          </cell>
          <cell r="K5">
            <v>3</v>
          </cell>
        </row>
        <row r="6">
          <cell r="B6" t="str">
            <v>Tercer Trimestre</v>
          </cell>
          <cell r="C6">
            <v>0</v>
          </cell>
          <cell r="D6">
            <v>3</v>
          </cell>
          <cell r="E6">
            <v>11</v>
          </cell>
          <cell r="F6">
            <v>3</v>
          </cell>
          <cell r="G6">
            <v>1</v>
          </cell>
          <cell r="H6">
            <v>2</v>
          </cell>
          <cell r="I6">
            <v>3</v>
          </cell>
          <cell r="J6">
            <v>0</v>
          </cell>
          <cell r="K6">
            <v>0</v>
          </cell>
        </row>
      </sheetData>
      <sheetData sheetId="5">
        <row r="2">
          <cell r="C2" t="str">
            <v>Total, Calibración de Termómetros</v>
          </cell>
          <cell r="D2" t="str">
            <v>Total, Calibración Thermohigrómetro</v>
          </cell>
          <cell r="E2" t="str">
            <v>Total, Evaluación de Modelo</v>
          </cell>
        </row>
        <row r="3">
          <cell r="B3" t="str">
            <v>Primer Trimestre</v>
          </cell>
          <cell r="C3">
            <v>3</v>
          </cell>
          <cell r="D3" t="str">
            <v>n/a</v>
          </cell>
          <cell r="E3">
            <v>4</v>
          </cell>
        </row>
        <row r="4">
          <cell r="B4" t="str">
            <v>Segundo Trimestre</v>
          </cell>
          <cell r="C4">
            <v>3</v>
          </cell>
          <cell r="D4" t="str">
            <v>n/a</v>
          </cell>
          <cell r="E4">
            <v>1</v>
          </cell>
        </row>
        <row r="5">
          <cell r="B5" t="str">
            <v>Tercer Trimestre</v>
          </cell>
          <cell r="C5">
            <v>3</v>
          </cell>
          <cell r="D5">
            <v>17</v>
          </cell>
          <cell r="E5">
            <v>0</v>
          </cell>
        </row>
      </sheetData>
      <sheetData sheetId="6">
        <row r="2">
          <cell r="C2" t="str">
            <v>Total, calibración medidores de presión</v>
          </cell>
          <cell r="D2" t="str">
            <v>Total Examen de modelo esfigmomanómetro</v>
          </cell>
          <cell r="E2" t="str">
            <v>Calibración de esfigmanómetro</v>
          </cell>
        </row>
        <row r="3">
          <cell r="B3" t="str">
            <v>Primer Trimestre</v>
          </cell>
          <cell r="C3">
            <v>0</v>
          </cell>
          <cell r="D3">
            <v>1</v>
          </cell>
          <cell r="E3">
            <v>0</v>
          </cell>
        </row>
        <row r="4">
          <cell r="B4" t="str">
            <v>Segundo Trimestre</v>
          </cell>
          <cell r="C4">
            <v>0</v>
          </cell>
          <cell r="D4">
            <v>1</v>
          </cell>
          <cell r="E4">
            <v>0</v>
          </cell>
        </row>
      </sheetData>
      <sheetData sheetId="7">
        <row r="5">
          <cell r="D5" t="str">
            <v>Total, Analizador de redes</v>
          </cell>
          <cell r="E5" t="str">
            <v>Total, Multímetro</v>
          </cell>
          <cell r="F5" t="str">
            <v>Total, Pinza Amperimétrica</v>
          </cell>
          <cell r="G5" t="str">
            <v>Total, Secuencímetro</v>
          </cell>
          <cell r="H5" t="str">
            <v>Total, Tensímetro</v>
          </cell>
          <cell r="I5" t="str">
            <v>Total, Calibración Piranómetro</v>
          </cell>
        </row>
        <row r="6">
          <cell r="C6" t="str">
            <v>Primer Trimestre</v>
          </cell>
          <cell r="D6">
            <v>0</v>
          </cell>
          <cell r="E6">
            <v>0</v>
          </cell>
          <cell r="F6">
            <v>2</v>
          </cell>
          <cell r="G6">
            <v>0</v>
          </cell>
          <cell r="H6">
            <v>0</v>
          </cell>
          <cell r="I6">
            <v>0</v>
          </cell>
        </row>
        <row r="7">
          <cell r="C7" t="str">
            <v>Segundo Trimestre</v>
          </cell>
          <cell r="D7">
            <v>0</v>
          </cell>
          <cell r="E7">
            <v>0</v>
          </cell>
          <cell r="F7">
            <v>1</v>
          </cell>
          <cell r="G7">
            <v>3</v>
          </cell>
          <cell r="H7">
            <v>1</v>
          </cell>
          <cell r="I7">
            <v>4</v>
          </cell>
        </row>
        <row r="8">
          <cell r="C8" t="str">
            <v>Tercer Trimestre</v>
          </cell>
          <cell r="D8">
            <v>1</v>
          </cell>
          <cell r="E8">
            <v>9</v>
          </cell>
          <cell r="F8">
            <v>6</v>
          </cell>
          <cell r="G8">
            <v>1</v>
          </cell>
          <cell r="H8">
            <v>1</v>
          </cell>
          <cell r="I8">
            <v>7</v>
          </cell>
        </row>
      </sheetData>
      <sheetData sheetId="8">
        <row r="2">
          <cell r="C2" t="str">
            <v>Total, de Calibraciones de Patrones de Volumen</v>
          </cell>
          <cell r="D2" t="str">
            <v>Total, de Calibraciones de Pesas</v>
          </cell>
          <cell r="E2" t="str">
            <v>Total, de Evaluaciones de Modelo de Balanzas</v>
          </cell>
          <cell r="F2" t="str">
            <v>Total, de Calibración de Balanzas</v>
          </cell>
          <cell r="G2" t="str">
            <v>Total, Ajustes de Balanzas</v>
          </cell>
          <cell r="H2" t="str">
            <v>Verificación de Balanzas</v>
          </cell>
          <cell r="I2" t="str">
            <v>Inter comparaciones</v>
          </cell>
        </row>
        <row r="3">
          <cell r="B3" t="str">
            <v>Primer Trimestre</v>
          </cell>
          <cell r="C3">
            <v>22</v>
          </cell>
          <cell r="D3">
            <v>40</v>
          </cell>
          <cell r="E3">
            <v>21</v>
          </cell>
          <cell r="F3">
            <v>1</v>
          </cell>
          <cell r="G3">
            <v>0</v>
          </cell>
          <cell r="H3">
            <v>0</v>
          </cell>
          <cell r="I3">
            <v>1</v>
          </cell>
        </row>
        <row r="4">
          <cell r="B4" t="str">
            <v>Segundo Trimestre</v>
          </cell>
          <cell r="C4">
            <v>20</v>
          </cell>
          <cell r="D4">
            <v>43</v>
          </cell>
          <cell r="E4">
            <v>8</v>
          </cell>
          <cell r="F4">
            <v>1</v>
          </cell>
          <cell r="G4">
            <v>0</v>
          </cell>
          <cell r="H4">
            <v>1600</v>
          </cell>
          <cell r="I4">
            <v>0</v>
          </cell>
        </row>
        <row r="5">
          <cell r="B5" t="str">
            <v>Tercer Trimestre</v>
          </cell>
          <cell r="C5">
            <v>22</v>
          </cell>
          <cell r="D5">
            <v>43</v>
          </cell>
          <cell r="E5">
            <v>24</v>
          </cell>
          <cell r="F5">
            <v>1</v>
          </cell>
          <cell r="G5">
            <v>0</v>
          </cell>
          <cell r="H5">
            <v>0</v>
          </cell>
          <cell r="I5">
            <v>1</v>
          </cell>
        </row>
      </sheetData>
      <sheetData sheetId="9">
        <row r="2">
          <cell r="C2" t="str">
            <v>Total, Metrología Legal SD-RN</v>
          </cell>
          <cell r="D2" t="str">
            <v>Total, LAB. De Peritaje Región Norte</v>
          </cell>
          <cell r="E2" t="str">
            <v>Total, LAB. De Tiempo y Frecuencia</v>
          </cell>
          <cell r="F2" t="str">
            <v>Total, LAB. De Masa y Volumen</v>
          </cell>
          <cell r="G2" t="str">
            <v>Total, LAB. De Mediciones Eléctricas</v>
          </cell>
          <cell r="H2" t="str">
            <v>Total, LAB. Nacional de Peritaje SD</v>
          </cell>
          <cell r="I2" t="str">
            <v>Total, LAB. Nacional Dimensional y Presión</v>
          </cell>
          <cell r="J2" t="str">
            <v>LAB. Nacional de Temperatura</v>
          </cell>
          <cell r="K2" t="str">
            <v>Total, General</v>
          </cell>
        </row>
        <row r="3">
          <cell r="B3" t="str">
            <v>Primer Trimestre</v>
          </cell>
          <cell r="C3">
            <v>16300</v>
          </cell>
          <cell r="D3">
            <v>1779</v>
          </cell>
          <cell r="E3">
            <v>2</v>
          </cell>
          <cell r="F3">
            <v>85</v>
          </cell>
          <cell r="G3">
            <v>19</v>
          </cell>
          <cell r="H3">
            <v>2029</v>
          </cell>
          <cell r="I3">
            <v>1</v>
          </cell>
          <cell r="J3">
            <v>7</v>
          </cell>
          <cell r="K3">
            <v>20222</v>
          </cell>
        </row>
        <row r="4">
          <cell r="B4" t="str">
            <v>Segundo Trimestre</v>
          </cell>
          <cell r="C4">
            <v>16768</v>
          </cell>
          <cell r="D4">
            <v>1649</v>
          </cell>
          <cell r="E4">
            <v>9</v>
          </cell>
          <cell r="F4">
            <v>1672</v>
          </cell>
          <cell r="G4">
            <v>32</v>
          </cell>
          <cell r="H4">
            <v>3011</v>
          </cell>
          <cell r="I4">
            <v>1</v>
          </cell>
          <cell r="J4">
            <v>4</v>
          </cell>
          <cell r="K4">
            <v>23146</v>
          </cell>
        </row>
        <row r="5">
          <cell r="B5" t="str">
            <v>Tercer Trimestre</v>
          </cell>
          <cell r="C5">
            <v>10475</v>
          </cell>
          <cell r="D5">
            <v>2759</v>
          </cell>
          <cell r="E5">
            <v>25</v>
          </cell>
          <cell r="F5">
            <v>91</v>
          </cell>
          <cell r="G5">
            <v>23</v>
          </cell>
          <cell r="H5">
            <v>2902</v>
          </cell>
          <cell r="I5">
            <v>3</v>
          </cell>
          <cell r="J5">
            <v>20</v>
          </cell>
          <cell r="K5">
            <v>16298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F31B4-2DD3-469D-96FB-B40BF8D0FD1C}">
  <dimension ref="A11:L267"/>
  <sheetViews>
    <sheetView tabSelected="1" topLeftCell="D1" workbookViewId="0">
      <selection activeCell="S20" sqref="S20"/>
    </sheetView>
  </sheetViews>
  <sheetFormatPr baseColWidth="10" defaultRowHeight="14.4" x14ac:dyDescent="0.3"/>
  <cols>
    <col min="1" max="1" width="24.77734375" customWidth="1"/>
    <col min="2" max="2" width="16.88671875" bestFit="1" customWidth="1"/>
  </cols>
  <sheetData>
    <row r="11" spans="1:1" ht="14.4" customHeight="1" x14ac:dyDescent="0.3">
      <c r="A11" t="s">
        <v>0</v>
      </c>
    </row>
    <row r="15" spans="1:1" ht="24.6" customHeight="1" x14ac:dyDescent="0.3">
      <c r="A15" t="s">
        <v>115</v>
      </c>
    </row>
    <row r="17" spans="1:5" ht="24.6" customHeight="1" x14ac:dyDescent="0.3">
      <c r="A17" t="s">
        <v>116</v>
      </c>
    </row>
    <row r="21" spans="1:5" x14ac:dyDescent="0.3">
      <c r="B21" t="s">
        <v>2</v>
      </c>
      <c r="C21" t="s">
        <v>3</v>
      </c>
      <c r="D21" t="s">
        <v>4</v>
      </c>
      <c r="E21" t="s">
        <v>5</v>
      </c>
    </row>
    <row r="24" spans="1:5" ht="205.2" customHeight="1" x14ac:dyDescent="0.3">
      <c r="B24">
        <v>1</v>
      </c>
      <c r="C24" t="s">
        <v>6</v>
      </c>
      <c r="D24" t="s">
        <v>7</v>
      </c>
      <c r="E24" t="s">
        <v>8</v>
      </c>
    </row>
    <row r="26" spans="1:5" x14ac:dyDescent="0.3">
      <c r="B26">
        <v>2</v>
      </c>
      <c r="C26" t="s">
        <v>6</v>
      </c>
      <c r="D26" t="s">
        <v>9</v>
      </c>
      <c r="E26" t="s">
        <v>10</v>
      </c>
    </row>
    <row r="27" spans="1:5" x14ac:dyDescent="0.3">
      <c r="B27">
        <v>3</v>
      </c>
      <c r="C27" t="s">
        <v>11</v>
      </c>
      <c r="D27" t="s">
        <v>12</v>
      </c>
      <c r="E27" t="s">
        <v>13</v>
      </c>
    </row>
    <row r="28" spans="1:5" x14ac:dyDescent="0.3">
      <c r="B28">
        <v>4</v>
      </c>
      <c r="C28" t="s">
        <v>14</v>
      </c>
      <c r="D28" t="s">
        <v>15</v>
      </c>
      <c r="E28" t="s">
        <v>16</v>
      </c>
    </row>
    <row r="29" spans="1:5" x14ac:dyDescent="0.3">
      <c r="B29">
        <v>5</v>
      </c>
      <c r="C29" t="s">
        <v>17</v>
      </c>
      <c r="D29" t="s">
        <v>18</v>
      </c>
      <c r="E29" t="s">
        <v>19</v>
      </c>
    </row>
    <row r="30" spans="1:5" x14ac:dyDescent="0.3">
      <c r="B30">
        <v>6</v>
      </c>
      <c r="C30" t="s">
        <v>20</v>
      </c>
      <c r="D30" t="s">
        <v>21</v>
      </c>
      <c r="E30" t="s">
        <v>22</v>
      </c>
    </row>
    <row r="31" spans="1:5" x14ac:dyDescent="0.3">
      <c r="B31">
        <v>7</v>
      </c>
      <c r="C31" t="s">
        <v>23</v>
      </c>
      <c r="D31" t="s">
        <v>24</v>
      </c>
      <c r="E31" t="s">
        <v>25</v>
      </c>
    </row>
    <row r="32" spans="1:5" x14ac:dyDescent="0.3">
      <c r="E32" t="s">
        <v>26</v>
      </c>
    </row>
    <row r="33" spans="2:5" x14ac:dyDescent="0.3">
      <c r="B33">
        <v>8</v>
      </c>
      <c r="C33" t="s">
        <v>27</v>
      </c>
      <c r="D33" t="s">
        <v>28</v>
      </c>
    </row>
    <row r="34" spans="2:5" x14ac:dyDescent="0.3">
      <c r="E34" t="s">
        <v>29</v>
      </c>
    </row>
    <row r="36" spans="2:5" x14ac:dyDescent="0.3">
      <c r="E36" t="s">
        <v>26</v>
      </c>
    </row>
    <row r="37" spans="2:5" x14ac:dyDescent="0.3">
      <c r="B37">
        <v>9</v>
      </c>
      <c r="C37" t="s">
        <v>30</v>
      </c>
      <c r="D37" t="s">
        <v>31</v>
      </c>
      <c r="E37" t="s">
        <v>32</v>
      </c>
    </row>
    <row r="39" spans="2:5" x14ac:dyDescent="0.3">
      <c r="E39" t="s">
        <v>26</v>
      </c>
    </row>
    <row r="40" spans="2:5" x14ac:dyDescent="0.3">
      <c r="B40">
        <v>10</v>
      </c>
      <c r="C40" t="s">
        <v>33</v>
      </c>
      <c r="D40" t="s">
        <v>34</v>
      </c>
      <c r="E40" t="s">
        <v>35</v>
      </c>
    </row>
    <row r="41" spans="2:5" x14ac:dyDescent="0.3">
      <c r="B41">
        <v>11</v>
      </c>
      <c r="C41" t="s">
        <v>36</v>
      </c>
      <c r="D41" t="s">
        <v>39</v>
      </c>
      <c r="E41" t="s">
        <v>39</v>
      </c>
    </row>
    <row r="42" spans="2:5" x14ac:dyDescent="0.3">
      <c r="C42" t="s">
        <v>37</v>
      </c>
    </row>
    <row r="43" spans="2:5" x14ac:dyDescent="0.3">
      <c r="C43" t="s">
        <v>38</v>
      </c>
    </row>
    <row r="44" spans="2:5" x14ac:dyDescent="0.3">
      <c r="B44">
        <v>12</v>
      </c>
      <c r="C44" t="s">
        <v>40</v>
      </c>
      <c r="D44" t="s">
        <v>44</v>
      </c>
      <c r="E44" t="s">
        <v>45</v>
      </c>
    </row>
    <row r="45" spans="2:5" x14ac:dyDescent="0.3">
      <c r="C45" t="s">
        <v>41</v>
      </c>
    </row>
    <row r="46" spans="2:5" x14ac:dyDescent="0.3">
      <c r="C46" t="s">
        <v>42</v>
      </c>
    </row>
    <row r="47" spans="2:5" x14ac:dyDescent="0.3">
      <c r="C47" t="s">
        <v>43</v>
      </c>
    </row>
    <row r="48" spans="2:5" x14ac:dyDescent="0.3">
      <c r="B48">
        <v>13</v>
      </c>
      <c r="C48" t="s">
        <v>46</v>
      </c>
      <c r="D48" t="s">
        <v>47</v>
      </c>
      <c r="E48" t="s">
        <v>48</v>
      </c>
    </row>
    <row r="51" spans="2:11" x14ac:dyDescent="0.3">
      <c r="C51" t="s">
        <v>53</v>
      </c>
      <c r="D51" t="s">
        <v>54</v>
      </c>
      <c r="E51" t="s">
        <v>55</v>
      </c>
      <c r="F51" t="s">
        <v>56</v>
      </c>
      <c r="G51" t="s">
        <v>57</v>
      </c>
      <c r="H51" t="s">
        <v>58</v>
      </c>
      <c r="I51" t="s">
        <v>59</v>
      </c>
      <c r="J51" t="s">
        <v>60</v>
      </c>
      <c r="K51" t="s">
        <v>61</v>
      </c>
    </row>
    <row r="52" spans="2:11" x14ac:dyDescent="0.3">
      <c r="B52" t="s">
        <v>50</v>
      </c>
      <c r="C52">
        <v>16300</v>
      </c>
      <c r="D52">
        <v>1779</v>
      </c>
      <c r="E52">
        <v>2</v>
      </c>
      <c r="F52">
        <v>85</v>
      </c>
      <c r="G52">
        <v>19</v>
      </c>
      <c r="H52">
        <v>2029</v>
      </c>
      <c r="I52">
        <v>1</v>
      </c>
      <c r="J52">
        <v>7</v>
      </c>
      <c r="K52">
        <v>20222</v>
      </c>
    </row>
    <row r="53" spans="2:11" x14ac:dyDescent="0.3">
      <c r="B53" t="s">
        <v>51</v>
      </c>
      <c r="C53">
        <v>16768</v>
      </c>
      <c r="D53">
        <v>1649</v>
      </c>
      <c r="E53">
        <v>9</v>
      </c>
      <c r="F53">
        <v>1672</v>
      </c>
      <c r="G53">
        <v>32</v>
      </c>
      <c r="H53">
        <v>3011</v>
      </c>
      <c r="I53">
        <v>1</v>
      </c>
      <c r="J53">
        <v>4</v>
      </c>
      <c r="K53">
        <v>23146</v>
      </c>
    </row>
    <row r="54" spans="2:11" x14ac:dyDescent="0.3">
      <c r="B54" t="s">
        <v>52</v>
      </c>
      <c r="C54">
        <v>10475</v>
      </c>
      <c r="D54">
        <v>2759</v>
      </c>
      <c r="E54">
        <v>25</v>
      </c>
      <c r="F54">
        <v>91</v>
      </c>
      <c r="G54">
        <v>23</v>
      </c>
      <c r="H54">
        <v>2902</v>
      </c>
      <c r="I54">
        <v>3</v>
      </c>
      <c r="J54">
        <v>20</v>
      </c>
      <c r="K54">
        <v>16298</v>
      </c>
    </row>
    <row r="55" spans="2:11" x14ac:dyDescent="0.3">
      <c r="B55" t="s">
        <v>49</v>
      </c>
      <c r="C55">
        <v>43543</v>
      </c>
      <c r="D55">
        <v>6187</v>
      </c>
      <c r="E55">
        <v>36</v>
      </c>
      <c r="F55">
        <v>1848</v>
      </c>
      <c r="G55">
        <v>74</v>
      </c>
      <c r="H55">
        <v>7942</v>
      </c>
      <c r="I55">
        <v>5</v>
      </c>
      <c r="J55">
        <v>31</v>
      </c>
      <c r="K55">
        <v>59666</v>
      </c>
    </row>
    <row r="73" spans="2:10" x14ac:dyDescent="0.3">
      <c r="B73" t="s">
        <v>118</v>
      </c>
    </row>
    <row r="76" spans="2:10" x14ac:dyDescent="0.3">
      <c r="C76" t="s">
        <v>62</v>
      </c>
      <c r="D76" t="s">
        <v>63</v>
      </c>
      <c r="E76" t="s">
        <v>64</v>
      </c>
      <c r="F76" t="s">
        <v>65</v>
      </c>
      <c r="G76" t="s">
        <v>66</v>
      </c>
      <c r="H76" t="s">
        <v>67</v>
      </c>
      <c r="I76" t="s">
        <v>68</v>
      </c>
      <c r="J76" t="s">
        <v>69</v>
      </c>
    </row>
    <row r="77" spans="2:10" x14ac:dyDescent="0.3">
      <c r="B77" t="s">
        <v>50</v>
      </c>
      <c r="C77">
        <v>22</v>
      </c>
      <c r="D77">
        <v>40</v>
      </c>
      <c r="E77">
        <v>21</v>
      </c>
      <c r="F77">
        <v>1</v>
      </c>
      <c r="G77">
        <v>0</v>
      </c>
      <c r="H77">
        <v>0</v>
      </c>
      <c r="I77">
        <v>1</v>
      </c>
      <c r="J77">
        <f>SUM(C77:I77)</f>
        <v>85</v>
      </c>
    </row>
    <row r="78" spans="2:10" x14ac:dyDescent="0.3">
      <c r="B78" t="s">
        <v>51</v>
      </c>
      <c r="C78">
        <v>20</v>
      </c>
      <c r="D78">
        <v>43</v>
      </c>
      <c r="E78">
        <f>4+2+2</f>
        <v>8</v>
      </c>
      <c r="F78">
        <v>1</v>
      </c>
      <c r="G78">
        <v>0</v>
      </c>
      <c r="H78">
        <v>1600</v>
      </c>
      <c r="I78">
        <v>0</v>
      </c>
      <c r="J78">
        <f>SUM(C78:I78)</f>
        <v>1672</v>
      </c>
    </row>
    <row r="79" spans="2:10" x14ac:dyDescent="0.3">
      <c r="B79" t="s">
        <v>52</v>
      </c>
      <c r="C79">
        <v>22</v>
      </c>
      <c r="D79">
        <v>43</v>
      </c>
      <c r="E79">
        <v>24</v>
      </c>
      <c r="F79">
        <v>1</v>
      </c>
      <c r="G79">
        <v>0</v>
      </c>
      <c r="H79">
        <v>0</v>
      </c>
      <c r="I79">
        <v>1</v>
      </c>
      <c r="J79">
        <f>SUM(C79:I79)</f>
        <v>91</v>
      </c>
    </row>
    <row r="80" spans="2:10" x14ac:dyDescent="0.3">
      <c r="B80" t="s">
        <v>117</v>
      </c>
      <c r="J80">
        <f>SUM(C80:I80)</f>
        <v>0</v>
      </c>
    </row>
    <row r="81" spans="2:12" x14ac:dyDescent="0.3">
      <c r="B81" t="s">
        <v>49</v>
      </c>
      <c r="C81">
        <f>SUM(C77:C80)</f>
        <v>64</v>
      </c>
      <c r="D81">
        <f>SUM(D77:D80)</f>
        <v>126</v>
      </c>
      <c r="E81">
        <f t="shared" ref="E81:J81" si="0">SUM(E77:E80)</f>
        <v>53</v>
      </c>
      <c r="F81">
        <f t="shared" si="0"/>
        <v>3</v>
      </c>
      <c r="G81">
        <f t="shared" si="0"/>
        <v>0</v>
      </c>
      <c r="H81">
        <f t="shared" si="0"/>
        <v>1600</v>
      </c>
      <c r="I81">
        <f>SUM(I77:I80)</f>
        <v>2</v>
      </c>
      <c r="J81">
        <f t="shared" si="0"/>
        <v>1848</v>
      </c>
    </row>
    <row r="92" spans="2:12" x14ac:dyDescent="0.3">
      <c r="B92" t="s">
        <v>120</v>
      </c>
    </row>
    <row r="94" spans="2:12" x14ac:dyDescent="0.3">
      <c r="C94" t="s">
        <v>70</v>
      </c>
      <c r="D94" t="s">
        <v>71</v>
      </c>
      <c r="E94" t="s">
        <v>72</v>
      </c>
      <c r="F94" t="s">
        <v>73</v>
      </c>
      <c r="G94" t="s">
        <v>74</v>
      </c>
      <c r="H94" t="s">
        <v>75</v>
      </c>
      <c r="I94" t="s">
        <v>76</v>
      </c>
      <c r="J94" t="s">
        <v>77</v>
      </c>
      <c r="K94" t="s">
        <v>119</v>
      </c>
      <c r="L94" t="s">
        <v>69</v>
      </c>
    </row>
    <row r="95" spans="2:12" x14ac:dyDescent="0.3">
      <c r="B95" t="s">
        <v>50</v>
      </c>
      <c r="C95">
        <v>1</v>
      </c>
      <c r="D95">
        <v>4</v>
      </c>
      <c r="E95">
        <v>1</v>
      </c>
      <c r="F95">
        <v>1</v>
      </c>
      <c r="G95">
        <v>8</v>
      </c>
      <c r="H95">
        <v>3</v>
      </c>
      <c r="I95">
        <v>1</v>
      </c>
      <c r="J95">
        <v>0</v>
      </c>
      <c r="K95">
        <v>0</v>
      </c>
      <c r="L95">
        <f>SUM(C95:K95)</f>
        <v>19</v>
      </c>
    </row>
    <row r="96" spans="2:12" x14ac:dyDescent="0.3">
      <c r="B96" t="s">
        <v>51</v>
      </c>
      <c r="C96">
        <v>3</v>
      </c>
      <c r="D96">
        <v>0</v>
      </c>
      <c r="E96">
        <v>6</v>
      </c>
      <c r="F96">
        <v>9</v>
      </c>
      <c r="G96">
        <v>11</v>
      </c>
      <c r="H96">
        <v>0</v>
      </c>
      <c r="I96">
        <v>0</v>
      </c>
      <c r="J96">
        <v>0</v>
      </c>
      <c r="K96">
        <v>3</v>
      </c>
      <c r="L96">
        <f>SUM(C96:K96)</f>
        <v>32</v>
      </c>
    </row>
    <row r="97" spans="2:12" x14ac:dyDescent="0.3">
      <c r="B97" t="s">
        <v>52</v>
      </c>
      <c r="C97">
        <v>0</v>
      </c>
      <c r="D97">
        <v>3</v>
      </c>
      <c r="E97">
        <v>11</v>
      </c>
      <c r="F97">
        <v>3</v>
      </c>
      <c r="G97">
        <v>1</v>
      </c>
      <c r="H97">
        <v>2</v>
      </c>
      <c r="I97">
        <v>3</v>
      </c>
      <c r="J97">
        <v>0</v>
      </c>
      <c r="K97">
        <v>0</v>
      </c>
      <c r="L97">
        <f t="shared" ref="L97" si="1">SUM(C97:K97)</f>
        <v>23</v>
      </c>
    </row>
    <row r="98" spans="2:12" x14ac:dyDescent="0.3">
      <c r="B98" t="s">
        <v>117</v>
      </c>
      <c r="L98">
        <f>SUM(C98:K98)</f>
        <v>0</v>
      </c>
    </row>
    <row r="99" spans="2:12" x14ac:dyDescent="0.3">
      <c r="B99" t="s">
        <v>49</v>
      </c>
      <c r="C99">
        <f>SUM(C95:C98)</f>
        <v>4</v>
      </c>
      <c r="D99">
        <f t="shared" ref="D99:L99" si="2">SUM(D95:D98)</f>
        <v>7</v>
      </c>
      <c r="E99">
        <f t="shared" si="2"/>
        <v>18</v>
      </c>
      <c r="F99">
        <f t="shared" si="2"/>
        <v>13</v>
      </c>
      <c r="G99">
        <f t="shared" si="2"/>
        <v>20</v>
      </c>
      <c r="H99">
        <f t="shared" si="2"/>
        <v>5</v>
      </c>
      <c r="I99">
        <f t="shared" si="2"/>
        <v>4</v>
      </c>
      <c r="J99">
        <f t="shared" si="2"/>
        <v>0</v>
      </c>
      <c r="K99">
        <f t="shared" si="2"/>
        <v>3</v>
      </c>
      <c r="L99">
        <f t="shared" si="2"/>
        <v>74</v>
      </c>
    </row>
    <row r="105" spans="2:12" x14ac:dyDescent="0.3">
      <c r="B105" t="s">
        <v>122</v>
      </c>
    </row>
    <row r="107" spans="2:12" x14ac:dyDescent="0.3">
      <c r="C107" t="s">
        <v>111</v>
      </c>
      <c r="D107" t="s">
        <v>121</v>
      </c>
      <c r="E107" t="s">
        <v>112</v>
      </c>
      <c r="F107" t="s">
        <v>113</v>
      </c>
    </row>
    <row r="108" spans="2:12" x14ac:dyDescent="0.3">
      <c r="B108" t="s">
        <v>50</v>
      </c>
      <c r="C108">
        <v>3</v>
      </c>
      <c r="D108" t="s">
        <v>114</v>
      </c>
      <c r="E108">
        <v>4</v>
      </c>
      <c r="F108">
        <f>+SUM(C108:E108)</f>
        <v>7</v>
      </c>
    </row>
    <row r="109" spans="2:12" x14ac:dyDescent="0.3">
      <c r="B109" t="s">
        <v>51</v>
      </c>
      <c r="C109">
        <v>3</v>
      </c>
      <c r="D109" t="s">
        <v>114</v>
      </c>
      <c r="E109">
        <v>1</v>
      </c>
      <c r="F109">
        <f>SUM(C109:E109)</f>
        <v>4</v>
      </c>
    </row>
    <row r="110" spans="2:12" x14ac:dyDescent="0.3">
      <c r="B110" t="s">
        <v>52</v>
      </c>
      <c r="C110">
        <v>3</v>
      </c>
      <c r="D110">
        <v>17</v>
      </c>
      <c r="E110">
        <v>0</v>
      </c>
      <c r="F110">
        <f>SUM(C110:E110)</f>
        <v>20</v>
      </c>
    </row>
    <row r="111" spans="2:12" x14ac:dyDescent="0.3">
      <c r="B111" t="s">
        <v>117</v>
      </c>
      <c r="F111">
        <f>SUM(C111:E111)</f>
        <v>0</v>
      </c>
    </row>
    <row r="112" spans="2:12" x14ac:dyDescent="0.3">
      <c r="B112" t="s">
        <v>49</v>
      </c>
      <c r="C112">
        <f>+SUM(C108:C111)</f>
        <v>9</v>
      </c>
      <c r="D112">
        <f>+SUM(D108:D111)</f>
        <v>17</v>
      </c>
      <c r="E112">
        <f>+SUM(E108:E111)</f>
        <v>5</v>
      </c>
      <c r="F112">
        <f>+SUM(F108:F111)</f>
        <v>31</v>
      </c>
    </row>
    <row r="122" spans="2:6" x14ac:dyDescent="0.3">
      <c r="B122" t="s">
        <v>125</v>
      </c>
    </row>
    <row r="126" spans="2:6" x14ac:dyDescent="0.3">
      <c r="C126" t="s">
        <v>84</v>
      </c>
      <c r="D126" t="s">
        <v>123</v>
      </c>
      <c r="E126" t="s">
        <v>124</v>
      </c>
      <c r="F126" t="s">
        <v>49</v>
      </c>
    </row>
    <row r="127" spans="2:6" x14ac:dyDescent="0.3">
      <c r="B127" t="s">
        <v>50</v>
      </c>
      <c r="C127">
        <v>0</v>
      </c>
      <c r="D127">
        <v>1</v>
      </c>
      <c r="E127">
        <v>0</v>
      </c>
      <c r="F127">
        <f>SUM(C127:D127)</f>
        <v>1</v>
      </c>
    </row>
    <row r="128" spans="2:6" x14ac:dyDescent="0.3">
      <c r="B128" t="s">
        <v>51</v>
      </c>
      <c r="C128">
        <v>0</v>
      </c>
      <c r="D128">
        <v>1</v>
      </c>
      <c r="E128">
        <v>0</v>
      </c>
      <c r="F128">
        <f t="shared" ref="F128" si="3">SUM(C128:D128)</f>
        <v>1</v>
      </c>
    </row>
    <row r="129" spans="2:6" x14ac:dyDescent="0.3">
      <c r="B129" t="s">
        <v>52</v>
      </c>
      <c r="C129">
        <v>0</v>
      </c>
      <c r="D129">
        <v>3</v>
      </c>
      <c r="E129">
        <v>0</v>
      </c>
      <c r="F129">
        <f>SUM(C129:E129)</f>
        <v>3</v>
      </c>
    </row>
    <row r="130" spans="2:6" x14ac:dyDescent="0.3">
      <c r="B130" t="s">
        <v>117</v>
      </c>
      <c r="F130">
        <f>SUM(C130:E130)</f>
        <v>0</v>
      </c>
    </row>
    <row r="131" spans="2:6" x14ac:dyDescent="0.3">
      <c r="B131" t="s">
        <v>49</v>
      </c>
      <c r="C131">
        <f>SUM(C127:C130)</f>
        <v>0</v>
      </c>
      <c r="D131">
        <f t="shared" ref="D131:E131" si="4">SUM(D127:D130)</f>
        <v>5</v>
      </c>
      <c r="E131">
        <f t="shared" si="4"/>
        <v>0</v>
      </c>
      <c r="F131">
        <f>SUM(F127:F130)</f>
        <v>5</v>
      </c>
    </row>
    <row r="153" spans="2:9" x14ac:dyDescent="0.3">
      <c r="B153" t="s">
        <v>1</v>
      </c>
    </row>
    <row r="155" spans="2:9" x14ac:dyDescent="0.3">
      <c r="C155" t="s">
        <v>78</v>
      </c>
      <c r="D155" t="s">
        <v>79</v>
      </c>
      <c r="E155" t="s">
        <v>80</v>
      </c>
      <c r="F155" t="s">
        <v>81</v>
      </c>
      <c r="G155" t="s">
        <v>82</v>
      </c>
      <c r="H155" t="s">
        <v>83</v>
      </c>
      <c r="I155" t="s">
        <v>49</v>
      </c>
    </row>
    <row r="156" spans="2:9" x14ac:dyDescent="0.3">
      <c r="B156" t="s">
        <v>50</v>
      </c>
      <c r="C156">
        <v>0</v>
      </c>
      <c r="D156">
        <v>0</v>
      </c>
      <c r="E156">
        <v>2</v>
      </c>
      <c r="F156">
        <v>0</v>
      </c>
      <c r="G156">
        <v>0</v>
      </c>
      <c r="H156">
        <v>0</v>
      </c>
      <c r="I156">
        <f>+SUM(C156:H156)</f>
        <v>2</v>
      </c>
    </row>
    <row r="157" spans="2:9" x14ac:dyDescent="0.3">
      <c r="B157" t="s">
        <v>51</v>
      </c>
      <c r="C157">
        <v>0</v>
      </c>
      <c r="D157">
        <v>0</v>
      </c>
      <c r="E157">
        <v>1</v>
      </c>
      <c r="F157">
        <v>3</v>
      </c>
      <c r="G157">
        <v>1</v>
      </c>
      <c r="H157">
        <v>4</v>
      </c>
      <c r="I157">
        <f>+SUM(C157:H157)</f>
        <v>9</v>
      </c>
    </row>
    <row r="158" spans="2:9" x14ac:dyDescent="0.3">
      <c r="B158" t="s">
        <v>52</v>
      </c>
      <c r="C158">
        <v>1</v>
      </c>
      <c r="D158">
        <v>9</v>
      </c>
      <c r="E158">
        <v>6</v>
      </c>
      <c r="F158">
        <v>1</v>
      </c>
      <c r="G158">
        <v>1</v>
      </c>
      <c r="H158">
        <v>7</v>
      </c>
      <c r="I158">
        <f>+SUM(C158:H158)</f>
        <v>25</v>
      </c>
    </row>
    <row r="159" spans="2:9" x14ac:dyDescent="0.3">
      <c r="B159" t="s">
        <v>117</v>
      </c>
      <c r="I159">
        <f>+SUM(C159:H159)</f>
        <v>0</v>
      </c>
    </row>
    <row r="160" spans="2:9" x14ac:dyDescent="0.3">
      <c r="B160" t="s">
        <v>49</v>
      </c>
      <c r="C160">
        <f>SUM(C156:C159)</f>
        <v>1</v>
      </c>
      <c r="D160">
        <f t="shared" ref="D160:I160" si="5">SUM(D156:D159)</f>
        <v>9</v>
      </c>
      <c r="E160">
        <f t="shared" si="5"/>
        <v>9</v>
      </c>
      <c r="F160">
        <f t="shared" si="5"/>
        <v>4</v>
      </c>
      <c r="G160">
        <f t="shared" si="5"/>
        <v>2</v>
      </c>
      <c r="H160">
        <f t="shared" si="5"/>
        <v>11</v>
      </c>
      <c r="I160">
        <f t="shared" si="5"/>
        <v>36</v>
      </c>
    </row>
    <row r="173" spans="2:7" x14ac:dyDescent="0.3">
      <c r="B173" t="s">
        <v>126</v>
      </c>
    </row>
    <row r="175" spans="2:7" x14ac:dyDescent="0.3">
      <c r="C175" t="s">
        <v>97</v>
      </c>
      <c r="D175" t="s">
        <v>98</v>
      </c>
      <c r="E175" t="s">
        <v>99</v>
      </c>
      <c r="F175" t="s">
        <v>100</v>
      </c>
      <c r="G175" t="s">
        <v>101</v>
      </c>
    </row>
    <row r="176" spans="2:7" x14ac:dyDescent="0.3">
      <c r="B176" t="s">
        <v>50</v>
      </c>
      <c r="C176">
        <f>201+278+314</f>
        <v>793</v>
      </c>
      <c r="D176">
        <f>104+159+128</f>
        <v>391</v>
      </c>
      <c r="E176">
        <f>19+9+19</f>
        <v>47</v>
      </c>
      <c r="F176">
        <f>3+2</f>
        <v>5</v>
      </c>
      <c r="G176">
        <f>SUM(C176:F176)</f>
        <v>1236</v>
      </c>
    </row>
    <row r="177" spans="2:7" x14ac:dyDescent="0.3">
      <c r="B177" t="s">
        <v>51</v>
      </c>
      <c r="C177">
        <v>1700</v>
      </c>
      <c r="D177">
        <v>691</v>
      </c>
      <c r="E177">
        <v>64</v>
      </c>
      <c r="F177">
        <v>2</v>
      </c>
      <c r="G177">
        <f>SUM(C177:F177)</f>
        <v>2457</v>
      </c>
    </row>
    <row r="178" spans="2:7" x14ac:dyDescent="0.3">
      <c r="B178" t="s">
        <v>52</v>
      </c>
      <c r="C178">
        <f>665+379+459</f>
        <v>1503</v>
      </c>
      <c r="D178">
        <f>249+133+183</f>
        <v>565</v>
      </c>
      <c r="E178">
        <f>35+11+4</f>
        <v>50</v>
      </c>
      <c r="F178">
        <f>3+2</f>
        <v>5</v>
      </c>
      <c r="G178">
        <f>+SUM(C178:F178)</f>
        <v>2123</v>
      </c>
    </row>
    <row r="179" spans="2:7" x14ac:dyDescent="0.3">
      <c r="B179" t="s">
        <v>117</v>
      </c>
      <c r="G179">
        <f>+SUM(C179:F179)</f>
        <v>0</v>
      </c>
    </row>
    <row r="180" spans="2:7" x14ac:dyDescent="0.3">
      <c r="B180" t="s">
        <v>49</v>
      </c>
      <c r="C180">
        <f>SUM(C176:C179)</f>
        <v>3996</v>
      </c>
      <c r="D180">
        <f t="shared" ref="D180:G180" si="6">SUM(D176:D179)</f>
        <v>1647</v>
      </c>
      <c r="E180">
        <f t="shared" si="6"/>
        <v>161</v>
      </c>
      <c r="F180">
        <f t="shared" si="6"/>
        <v>12</v>
      </c>
      <c r="G180">
        <f t="shared" si="6"/>
        <v>5816</v>
      </c>
    </row>
    <row r="184" spans="2:7" x14ac:dyDescent="0.3">
      <c r="C184" t="s">
        <v>102</v>
      </c>
      <c r="D184" t="s">
        <v>103</v>
      </c>
      <c r="E184" t="s">
        <v>104</v>
      </c>
      <c r="F184" t="s">
        <v>105</v>
      </c>
      <c r="G184" t="s">
        <v>106</v>
      </c>
    </row>
    <row r="185" spans="2:7" x14ac:dyDescent="0.3">
      <c r="B185" t="s">
        <v>50</v>
      </c>
      <c r="C185">
        <f>172+165+202</f>
        <v>539</v>
      </c>
      <c r="D185">
        <f>87+76+72</f>
        <v>235</v>
      </c>
      <c r="E185">
        <f>8+1+9</f>
        <v>18</v>
      </c>
      <c r="F185">
        <v>1</v>
      </c>
      <c r="G185">
        <f>+SUM(C185:F185)</f>
        <v>793</v>
      </c>
    </row>
    <row r="186" spans="2:7" x14ac:dyDescent="0.3">
      <c r="B186" t="s">
        <v>51</v>
      </c>
      <c r="C186">
        <v>377</v>
      </c>
      <c r="D186">
        <v>170</v>
      </c>
      <c r="E186">
        <v>7</v>
      </c>
      <c r="F186">
        <v>0</v>
      </c>
      <c r="G186">
        <f>+SUM(C186:F186)</f>
        <v>554</v>
      </c>
    </row>
    <row r="187" spans="2:7" x14ac:dyDescent="0.3">
      <c r="B187" t="s">
        <v>52</v>
      </c>
      <c r="C187">
        <f>107+132+156</f>
        <v>395</v>
      </c>
      <c r="D187">
        <f>99+126+146</f>
        <v>371</v>
      </c>
      <c r="E187">
        <f>5+3+2</f>
        <v>10</v>
      </c>
      <c r="F187">
        <v>3</v>
      </c>
      <c r="G187">
        <f>SUM(C187:F187)</f>
        <v>779</v>
      </c>
    </row>
    <row r="188" spans="2:7" x14ac:dyDescent="0.3">
      <c r="B188" t="s">
        <v>117</v>
      </c>
      <c r="G188">
        <f>SUM(C188:F188)</f>
        <v>0</v>
      </c>
    </row>
    <row r="189" spans="2:7" x14ac:dyDescent="0.3">
      <c r="B189" t="s">
        <v>49</v>
      </c>
      <c r="C189">
        <f>SUM(C185:C188)</f>
        <v>1311</v>
      </c>
      <c r="D189">
        <f t="shared" ref="D189:G189" si="7">SUM(D185:D188)</f>
        <v>776</v>
      </c>
      <c r="E189">
        <f t="shared" si="7"/>
        <v>35</v>
      </c>
      <c r="F189">
        <f t="shared" si="7"/>
        <v>4</v>
      </c>
      <c r="G189">
        <f t="shared" si="7"/>
        <v>2126</v>
      </c>
    </row>
    <row r="193" spans="2:7" x14ac:dyDescent="0.3">
      <c r="C193" t="s">
        <v>107</v>
      </c>
      <c r="D193" t="s">
        <v>108</v>
      </c>
      <c r="E193" t="s">
        <v>109</v>
      </c>
      <c r="F193" t="s">
        <v>110</v>
      </c>
      <c r="G193" t="s">
        <v>106</v>
      </c>
    </row>
    <row r="194" spans="2:7" x14ac:dyDescent="0.3">
      <c r="B194" t="s">
        <v>50</v>
      </c>
      <c r="C194">
        <f>SUM(C185+C176)</f>
        <v>1332</v>
      </c>
      <c r="D194">
        <f t="shared" ref="D194:G197" si="8">SUM(D185+D176)</f>
        <v>626</v>
      </c>
      <c r="E194">
        <f t="shared" si="8"/>
        <v>65</v>
      </c>
      <c r="F194">
        <f t="shared" si="8"/>
        <v>6</v>
      </c>
      <c r="G194">
        <f t="shared" si="8"/>
        <v>2029</v>
      </c>
    </row>
    <row r="195" spans="2:7" x14ac:dyDescent="0.3">
      <c r="B195" t="s">
        <v>51</v>
      </c>
      <c r="C195">
        <f>SUM(C186+C177)</f>
        <v>2077</v>
      </c>
      <c r="D195">
        <f t="shared" si="8"/>
        <v>861</v>
      </c>
      <c r="E195">
        <f t="shared" si="8"/>
        <v>71</v>
      </c>
      <c r="F195">
        <f t="shared" si="8"/>
        <v>2</v>
      </c>
      <c r="G195">
        <f t="shared" si="8"/>
        <v>3011</v>
      </c>
    </row>
    <row r="196" spans="2:7" x14ac:dyDescent="0.3">
      <c r="B196" t="s">
        <v>52</v>
      </c>
      <c r="C196">
        <f>SUM(C187+C178)</f>
        <v>1898</v>
      </c>
      <c r="D196">
        <f t="shared" si="8"/>
        <v>936</v>
      </c>
      <c r="E196">
        <f t="shared" si="8"/>
        <v>60</v>
      </c>
      <c r="F196">
        <f t="shared" si="8"/>
        <v>8</v>
      </c>
      <c r="G196">
        <f t="shared" si="8"/>
        <v>2902</v>
      </c>
    </row>
    <row r="197" spans="2:7" x14ac:dyDescent="0.3">
      <c r="B197" t="s">
        <v>117</v>
      </c>
      <c r="G197">
        <f t="shared" si="8"/>
        <v>0</v>
      </c>
    </row>
    <row r="198" spans="2:7" x14ac:dyDescent="0.3">
      <c r="B198" t="s">
        <v>49</v>
      </c>
      <c r="C198">
        <f>SUM(C194:C197)</f>
        <v>5307</v>
      </c>
      <c r="D198">
        <f t="shared" ref="D198:G198" si="9">SUM(D194:D197)</f>
        <v>2423</v>
      </c>
      <c r="E198">
        <f t="shared" si="9"/>
        <v>196</v>
      </c>
      <c r="F198">
        <f t="shared" si="9"/>
        <v>16</v>
      </c>
      <c r="G198">
        <f t="shared" si="9"/>
        <v>7942</v>
      </c>
    </row>
    <row r="217" spans="2:7" x14ac:dyDescent="0.3">
      <c r="C217" t="s">
        <v>92</v>
      </c>
      <c r="D217" t="s">
        <v>93</v>
      </c>
      <c r="E217" t="s">
        <v>94</v>
      </c>
      <c r="F217" t="s">
        <v>95</v>
      </c>
      <c r="G217" t="s">
        <v>96</v>
      </c>
    </row>
    <row r="218" spans="2:7" x14ac:dyDescent="0.3">
      <c r="B218" t="s">
        <v>50</v>
      </c>
      <c r="C218">
        <v>4417</v>
      </c>
      <c r="D218">
        <v>1084</v>
      </c>
      <c r="E218">
        <v>817</v>
      </c>
      <c r="F218">
        <v>160</v>
      </c>
      <c r="G218">
        <v>6478</v>
      </c>
    </row>
    <row r="219" spans="2:7" x14ac:dyDescent="0.3">
      <c r="B219" t="s">
        <v>51</v>
      </c>
      <c r="C219">
        <v>4420</v>
      </c>
      <c r="D219">
        <v>670</v>
      </c>
      <c r="E219">
        <v>670</v>
      </c>
      <c r="F219">
        <v>167</v>
      </c>
      <c r="G219">
        <v>5927</v>
      </c>
    </row>
    <row r="220" spans="2:7" x14ac:dyDescent="0.3">
      <c r="B220" t="s">
        <v>52</v>
      </c>
      <c r="C220">
        <v>4901</v>
      </c>
      <c r="D220">
        <v>1108</v>
      </c>
      <c r="E220">
        <v>809</v>
      </c>
      <c r="F220">
        <v>177</v>
      </c>
      <c r="G220">
        <v>6995</v>
      </c>
    </row>
    <row r="221" spans="2:7" x14ac:dyDescent="0.3">
      <c r="B221" t="s">
        <v>117</v>
      </c>
      <c r="G221">
        <v>0</v>
      </c>
    </row>
    <row r="222" spans="2:7" x14ac:dyDescent="0.3">
      <c r="B222" t="s">
        <v>49</v>
      </c>
      <c r="C222">
        <v>13738</v>
      </c>
      <c r="D222">
        <v>2862</v>
      </c>
      <c r="E222">
        <v>2296</v>
      </c>
      <c r="F222">
        <v>504</v>
      </c>
      <c r="G222">
        <v>19400</v>
      </c>
    </row>
    <row r="238" spans="2:9" x14ac:dyDescent="0.3">
      <c r="B238" t="s">
        <v>127</v>
      </c>
    </row>
    <row r="240" spans="2:9" x14ac:dyDescent="0.3">
      <c r="C240" t="s">
        <v>85</v>
      </c>
      <c r="D240" t="s">
        <v>86</v>
      </c>
      <c r="E240" t="s">
        <v>87</v>
      </c>
      <c r="F240" t="s">
        <v>88</v>
      </c>
      <c r="G240" t="s">
        <v>89</v>
      </c>
      <c r="H240" t="s">
        <v>90</v>
      </c>
      <c r="I240" t="s">
        <v>91</v>
      </c>
    </row>
    <row r="241" spans="2:9" x14ac:dyDescent="0.3">
      <c r="B241" t="s">
        <v>50</v>
      </c>
      <c r="C241">
        <v>6288</v>
      </c>
      <c r="D241">
        <v>2260</v>
      </c>
      <c r="E241">
        <v>1059</v>
      </c>
      <c r="F241">
        <v>0</v>
      </c>
      <c r="G241">
        <v>0</v>
      </c>
      <c r="H241">
        <v>215</v>
      </c>
      <c r="I241">
        <v>9822</v>
      </c>
    </row>
    <row r="242" spans="2:9" x14ac:dyDescent="0.3">
      <c r="B242" t="s">
        <v>51</v>
      </c>
      <c r="C242">
        <v>7601</v>
      </c>
      <c r="D242">
        <v>2335</v>
      </c>
      <c r="E242">
        <v>718</v>
      </c>
      <c r="F242">
        <v>0</v>
      </c>
      <c r="G242">
        <v>0</v>
      </c>
      <c r="H242">
        <v>187</v>
      </c>
      <c r="I242">
        <v>10841</v>
      </c>
    </row>
    <row r="243" spans="2:9" x14ac:dyDescent="0.3">
      <c r="B243" t="s">
        <v>52</v>
      </c>
      <c r="C243">
        <v>2454</v>
      </c>
      <c r="D243">
        <v>685</v>
      </c>
      <c r="E243">
        <v>248</v>
      </c>
      <c r="F243">
        <v>0</v>
      </c>
      <c r="G243">
        <v>0</v>
      </c>
      <c r="H243">
        <v>93</v>
      </c>
      <c r="I243">
        <v>3480</v>
      </c>
    </row>
    <row r="244" spans="2:9" x14ac:dyDescent="0.3">
      <c r="B244" t="s">
        <v>117</v>
      </c>
      <c r="I244">
        <v>0</v>
      </c>
    </row>
    <row r="245" spans="2:9" x14ac:dyDescent="0.3">
      <c r="B245" t="s">
        <v>49</v>
      </c>
      <c r="C245">
        <v>16343</v>
      </c>
      <c r="D245">
        <v>5280</v>
      </c>
      <c r="E245">
        <v>2025</v>
      </c>
      <c r="F245">
        <v>0</v>
      </c>
      <c r="G245">
        <v>0</v>
      </c>
      <c r="H245">
        <v>495</v>
      </c>
      <c r="I245">
        <v>24143</v>
      </c>
    </row>
    <row r="247" spans="2:9" x14ac:dyDescent="0.3">
      <c r="B247" t="s">
        <v>128</v>
      </c>
    </row>
    <row r="260" spans="2:7" x14ac:dyDescent="0.3">
      <c r="B260" t="s">
        <v>129</v>
      </c>
    </row>
    <row r="262" spans="2:7" x14ac:dyDescent="0.3">
      <c r="C262" t="s">
        <v>92</v>
      </c>
      <c r="D262" t="s">
        <v>93</v>
      </c>
      <c r="E262" t="s">
        <v>94</v>
      </c>
      <c r="F262" t="s">
        <v>95</v>
      </c>
      <c r="G262" t="s">
        <v>96</v>
      </c>
    </row>
    <row r="263" spans="2:7" x14ac:dyDescent="0.3">
      <c r="B263" t="s">
        <v>50</v>
      </c>
      <c r="C263">
        <v>4417</v>
      </c>
      <c r="D263">
        <v>1084</v>
      </c>
      <c r="E263">
        <v>817</v>
      </c>
      <c r="F263">
        <v>160</v>
      </c>
      <c r="G263">
        <v>6478</v>
      </c>
    </row>
    <row r="264" spans="2:7" x14ac:dyDescent="0.3">
      <c r="B264" t="s">
        <v>51</v>
      </c>
      <c r="C264">
        <v>4420</v>
      </c>
      <c r="D264">
        <v>670</v>
      </c>
      <c r="E264">
        <v>670</v>
      </c>
      <c r="F264">
        <v>167</v>
      </c>
      <c r="G264">
        <v>5927</v>
      </c>
    </row>
    <row r="265" spans="2:7" x14ac:dyDescent="0.3">
      <c r="B265" t="s">
        <v>52</v>
      </c>
      <c r="C265">
        <v>4901</v>
      </c>
      <c r="D265">
        <v>1108</v>
      </c>
      <c r="E265">
        <v>809</v>
      </c>
      <c r="F265">
        <v>177</v>
      </c>
      <c r="G265">
        <v>6995</v>
      </c>
    </row>
    <row r="266" spans="2:7" x14ac:dyDescent="0.3">
      <c r="B266" t="s">
        <v>117</v>
      </c>
      <c r="G266">
        <v>0</v>
      </c>
    </row>
    <row r="267" spans="2:7" x14ac:dyDescent="0.3">
      <c r="B267" t="s">
        <v>49</v>
      </c>
      <c r="C267">
        <v>13738</v>
      </c>
      <c r="D267">
        <v>2862</v>
      </c>
      <c r="E267">
        <v>2296</v>
      </c>
      <c r="F267">
        <v>504</v>
      </c>
      <c r="G267">
        <v>19400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Hoja1!_Hlk178938630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Acosta</dc:creator>
  <cp:lastModifiedBy>Carlos Acosta</cp:lastModifiedBy>
  <dcterms:created xsi:type="dcterms:W3CDTF">2025-10-17T12:37:14Z</dcterms:created>
  <dcterms:modified xsi:type="dcterms:W3CDTF">2025-10-17T12:53:47Z</dcterms:modified>
</cp:coreProperties>
</file>