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https://indocal-my.sharepoint.com/personal/yespejo_indocal_gob_do/Documents/Escritorio/INFORMES MENSUALES 2025/JUNIO/OAI/"/>
    </mc:Choice>
  </mc:AlternateContent>
  <bookViews>
    <workbookView xWindow="0" yWindow="0" windowWidth="28800" windowHeight="12180"/>
  </bookViews>
  <sheets>
    <sheet name="conslida 6 meses 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L358" i="1" l="1"/>
  <c r="L344" i="1"/>
  <c r="L336" i="1"/>
  <c r="L333" i="1"/>
  <c r="L281" i="1"/>
  <c r="L272" i="1"/>
  <c r="L257" i="1"/>
  <c r="L252" i="1"/>
  <c r="L251" i="1"/>
  <c r="L250" i="1"/>
  <c r="L249" i="1"/>
  <c r="L253" i="1" s="1"/>
  <c r="L246" i="1"/>
  <c r="L245" i="1"/>
  <c r="L241" i="1"/>
  <c r="L237" i="1"/>
  <c r="L238" i="1" s="1"/>
  <c r="L234" i="1"/>
  <c r="L235" i="1" s="1"/>
  <c r="L231" i="1"/>
  <c r="L232" i="1" s="1"/>
  <c r="L230" i="1"/>
  <c r="L227" i="1"/>
  <c r="L226" i="1"/>
  <c r="L223" i="1"/>
  <c r="L222" i="1"/>
  <c r="L221" i="1"/>
  <c r="L220" i="1"/>
  <c r="L219" i="1"/>
  <c r="L218" i="1"/>
  <c r="L217" i="1"/>
  <c r="L216" i="1"/>
  <c r="L215" i="1"/>
  <c r="L214" i="1"/>
  <c r="L213" i="1"/>
  <c r="L212" i="1"/>
  <c r="L211" i="1"/>
  <c r="L210" i="1"/>
  <c r="L209" i="1"/>
  <c r="L208" i="1"/>
  <c r="L207" i="1"/>
  <c r="L206" i="1"/>
  <c r="L205" i="1"/>
  <c r="L204" i="1"/>
  <c r="L203" i="1"/>
  <c r="L202" i="1"/>
  <c r="L201" i="1"/>
  <c r="L200" i="1"/>
  <c r="L199" i="1"/>
  <c r="L224" i="1" s="1"/>
  <c r="L196" i="1"/>
  <c r="L195" i="1"/>
  <c r="L194" i="1"/>
  <c r="L193" i="1"/>
  <c r="L197" i="1" s="1"/>
  <c r="L190" i="1"/>
  <c r="L189" i="1"/>
  <c r="L188" i="1"/>
  <c r="L187" i="1"/>
  <c r="L186" i="1"/>
  <c r="L185" i="1"/>
  <c r="L182" i="1"/>
  <c r="L181" i="1"/>
  <c r="L180" i="1"/>
  <c r="L179" i="1"/>
  <c r="L178" i="1"/>
  <c r="L177" i="1"/>
  <c r="L176" i="1"/>
  <c r="L183" i="1" s="1"/>
  <c r="L173" i="1"/>
  <c r="L172" i="1"/>
  <c r="L171" i="1"/>
  <c r="L170" i="1"/>
  <c r="L169" i="1"/>
  <c r="L168" i="1"/>
  <c r="L167" i="1"/>
  <c r="L166" i="1"/>
  <c r="L165" i="1"/>
  <c r="L164" i="1"/>
  <c r="L174" i="1" s="1"/>
  <c r="L161" i="1"/>
  <c r="L160" i="1"/>
  <c r="L159" i="1"/>
  <c r="L158" i="1"/>
  <c r="L157" i="1"/>
  <c r="L162" i="1" s="1"/>
  <c r="L154" i="1"/>
  <c r="L153" i="1"/>
  <c r="L152" i="1"/>
  <c r="L151" i="1"/>
  <c r="L150" i="1"/>
  <c r="L149" i="1"/>
  <c r="L147" i="1"/>
  <c r="L146" i="1"/>
  <c r="L155" i="1" s="1"/>
  <c r="L144" i="1"/>
  <c r="L137" i="1"/>
  <c r="L136" i="1"/>
  <c r="L135" i="1"/>
  <c r="L131" i="1"/>
  <c r="L130" i="1"/>
  <c r="L116" i="1"/>
  <c r="L118" i="1" s="1"/>
  <c r="L113" i="1"/>
  <c r="L109" i="1"/>
  <c r="L108" i="1"/>
  <c r="L104" i="1"/>
  <c r="L105" i="1" s="1"/>
  <c r="L102" i="1"/>
  <c r="L101" i="1"/>
  <c r="L100" i="1"/>
  <c r="L99" i="1"/>
  <c r="L98" i="1"/>
  <c r="L97" i="1"/>
  <c r="L94" i="1"/>
  <c r="L90" i="1"/>
  <c r="L82" i="1"/>
  <c r="L81" i="1"/>
  <c r="L84" i="1" s="1"/>
  <c r="L78" i="1"/>
  <c r="L73" i="1"/>
  <c r="L71" i="1"/>
  <c r="L68" i="1"/>
  <c r="L63" i="1"/>
  <c r="L60" i="1"/>
  <c r="L59" i="1"/>
  <c r="L55" i="1"/>
  <c r="L52" i="1"/>
  <c r="L49" i="1"/>
  <c r="L46" i="1"/>
  <c r="L38" i="1"/>
  <c r="L40" i="1" s="1"/>
  <c r="L34" i="1"/>
  <c r="L33" i="1"/>
  <c r="L35" i="1" s="1"/>
  <c r="L22" i="1"/>
  <c r="L18" i="1"/>
  <c r="L247" i="1" l="1"/>
  <c r="L345" i="1"/>
  <c r="L348" i="1" s="1"/>
  <c r="L225" i="1"/>
</calcChain>
</file>

<file path=xl/sharedStrings.xml><?xml version="1.0" encoding="utf-8"?>
<sst xmlns="http://schemas.openxmlformats.org/spreadsheetml/2006/main" count="2054" uniqueCount="156">
  <si>
    <t xml:space="preserve">  INSTITUTO DOMINICANO PARA LA CALIDAD, INDOCAL.</t>
  </si>
  <si>
    <t>CREADO MEDIANTE LA LEY 166-12</t>
  </si>
  <si>
    <t>INVENTARIO DE ACTIVOS FIJOS</t>
  </si>
  <si>
    <t>ADQUIRIDO DURANTE EL PERIODO</t>
  </si>
  <si>
    <t>Enero - junio 2025</t>
  </si>
  <si>
    <t>DESCRIPCION</t>
  </si>
  <si>
    <t>TICKET B.N.</t>
  </si>
  <si>
    <t>CODIGO SIAB</t>
  </si>
  <si>
    <t>MARCA</t>
  </si>
  <si>
    <t>MODELO</t>
  </si>
  <si>
    <t>SERIE</t>
  </si>
  <si>
    <t>FECHA AQUISICION</t>
  </si>
  <si>
    <t>DEPARTAMENTO</t>
  </si>
  <si>
    <t>CANTIDAD</t>
  </si>
  <si>
    <t>COLOR</t>
  </si>
  <si>
    <t>VALOR RD$</t>
  </si>
  <si>
    <t>NO. DE TRANSACION EN EL SIAB</t>
  </si>
  <si>
    <t>REGISTRADO</t>
  </si>
  <si>
    <t>ESCOPETA TRAUMATICA</t>
  </si>
  <si>
    <t>SWAT PA 002</t>
  </si>
  <si>
    <t>182-H23PT</t>
  </si>
  <si>
    <t>*000109*</t>
  </si>
  <si>
    <t>17\2\2025</t>
  </si>
  <si>
    <t>SEGURIDAD</t>
  </si>
  <si>
    <t>NEGRO MATE</t>
  </si>
  <si>
    <t>88,500.00</t>
  </si>
  <si>
    <t>*000110*</t>
  </si>
  <si>
    <t>*000111*</t>
  </si>
  <si>
    <t>*000112*</t>
  </si>
  <si>
    <t>*000113*</t>
  </si>
  <si>
    <t xml:space="preserve">CAMAROTE </t>
  </si>
  <si>
    <t>N/A</t>
  </si>
  <si>
    <t>19\2\2025</t>
  </si>
  <si>
    <t>AZUL</t>
  </si>
  <si>
    <t>TOTAL</t>
  </si>
  <si>
    <t xml:space="preserve">MESA PLATICA </t>
  </si>
  <si>
    <t>LIFERTINE</t>
  </si>
  <si>
    <t>LABORATORIO GASCUE</t>
  </si>
  <si>
    <t>CREMA</t>
  </si>
  <si>
    <t xml:space="preserve">SILLA PLEGABLES </t>
  </si>
  <si>
    <t>ESCRITORIO EN L</t>
  </si>
  <si>
    <t>HAYA</t>
  </si>
  <si>
    <t xml:space="preserve">SILLON EJECUTIVO </t>
  </si>
  <si>
    <t>Direccion General</t>
  </si>
  <si>
    <t xml:space="preserve">ARCHIVO AERIO </t>
  </si>
  <si>
    <t>Compra</t>
  </si>
  <si>
    <t>NEGRO</t>
  </si>
  <si>
    <t>ARCHIVO DE METAL</t>
  </si>
  <si>
    <t>GRIS</t>
  </si>
  <si>
    <t>TRANSPORTACION</t>
  </si>
  <si>
    <t>Negro</t>
  </si>
  <si>
    <t>Facturacion y cobro</t>
  </si>
  <si>
    <t>METROLOGIA LEGAL</t>
  </si>
  <si>
    <t xml:space="preserve">SILLA SECRETARIAL </t>
  </si>
  <si>
    <t>SILLA DE VISITA</t>
  </si>
  <si>
    <t xml:space="preserve">SEGURIDA </t>
  </si>
  <si>
    <t>SILLA DE VISITAS</t>
  </si>
  <si>
    <t>ARCHIVO DE 3 METAL</t>
  </si>
  <si>
    <t>SERVICIO GENERALES</t>
  </si>
  <si>
    <t>Direccion Adminitrativa</t>
  </si>
  <si>
    <t>DEPARTAMENTO DE PLANIFICACION</t>
  </si>
  <si>
    <t>ESCRITORIO</t>
  </si>
  <si>
    <t>SILLA SEMI EJECUTIVA</t>
  </si>
  <si>
    <t>DEPARTAMENTO DE CONTABILIDAD</t>
  </si>
  <si>
    <t xml:space="preserve">SUMINITRO </t>
  </si>
  <si>
    <t>ARCHIVO DE METAL 3 G</t>
  </si>
  <si>
    <t>TI</t>
  </si>
  <si>
    <t>ADUANAS</t>
  </si>
  <si>
    <t xml:space="preserve">CORRESPONDECIA </t>
  </si>
  <si>
    <t>ARCHIVO DE 3 GABETA</t>
  </si>
  <si>
    <t>DEPARTAMENTO DE COMUNICACION</t>
  </si>
  <si>
    <t>SILLON SEMI EJCUTIVO</t>
  </si>
  <si>
    <t xml:space="preserve">EVALUACION DE LA CONFOMAIDA </t>
  </si>
  <si>
    <t xml:space="preserve">SILLON EJEJCUTIVO </t>
  </si>
  <si>
    <t>DEPARTAMENTO DE NORMALIZACION</t>
  </si>
  <si>
    <t>ARCHIVO DE 4 GABETA</t>
  </si>
  <si>
    <t>ARCHIVO AERIO</t>
  </si>
  <si>
    <t>GRIS Y HAYA</t>
  </si>
  <si>
    <t>DEPARTAMENTO JURIDICO</t>
  </si>
  <si>
    <t>SILLA  DE VIITA</t>
  </si>
  <si>
    <t>RRHH</t>
  </si>
  <si>
    <t>SERVICIO TECTINO</t>
  </si>
  <si>
    <t>SERVICIO ALCLIENTE</t>
  </si>
  <si>
    <t xml:space="preserve">CERTIFICACION DE PRODUCTO </t>
  </si>
  <si>
    <t xml:space="preserve">REGIONAL NORTE </t>
  </si>
  <si>
    <t>ESCRITORIO L</t>
  </si>
  <si>
    <t xml:space="preserve">ARCHIVO DE 4 GABETA ORIZONTAL </t>
  </si>
  <si>
    <t>SOFA DE 2 PLAZA</t>
  </si>
  <si>
    <t xml:space="preserve">NEGRO Y PLATA </t>
  </si>
  <si>
    <t xml:space="preserve">LOKERS </t>
  </si>
  <si>
    <t>TOTAL GENERAL</t>
  </si>
  <si>
    <t xml:space="preserve">TOTAL FATURAS </t>
  </si>
  <si>
    <t xml:space="preserve">HUMIFICADOR </t>
  </si>
  <si>
    <t>FRIGIDAIRE</t>
  </si>
  <si>
    <t>FFAD2234W1</t>
  </si>
  <si>
    <t>KN42258452</t>
  </si>
  <si>
    <t>BLANCA</t>
  </si>
  <si>
    <t>HUMIFACADOR</t>
  </si>
  <si>
    <t>KN42258323</t>
  </si>
  <si>
    <t>MICROONDAS</t>
  </si>
  <si>
    <t>METAL CHEF</t>
  </si>
  <si>
    <t>MCEM025</t>
  </si>
  <si>
    <t>540S8626501A1151100025</t>
  </si>
  <si>
    <t>ALMACEN</t>
  </si>
  <si>
    <t xml:space="preserve">NEGRO </t>
  </si>
  <si>
    <t>CAFETERA ELECTRICA</t>
  </si>
  <si>
    <t>BLACK +DEQUEER</t>
  </si>
  <si>
    <t>2418-XO</t>
  </si>
  <si>
    <t>T23-9001700</t>
  </si>
  <si>
    <t xml:space="preserve">JURIDICO </t>
  </si>
  <si>
    <t>NEGRA</t>
  </si>
  <si>
    <t>BLACK+DEQUEER</t>
  </si>
  <si>
    <t>T23-900-1700</t>
  </si>
  <si>
    <t>COMPRAS</t>
  </si>
  <si>
    <t xml:space="preserve">AIRE ACONICIONADO </t>
  </si>
  <si>
    <t>AIRMAX</t>
  </si>
  <si>
    <t>AS12504596</t>
  </si>
  <si>
    <t>LABORATORIO SANTIAGO</t>
  </si>
  <si>
    <t>2412-XO</t>
  </si>
  <si>
    <t>540S8626501A1151100011</t>
  </si>
  <si>
    <t>º</t>
  </si>
  <si>
    <t>TOTAL GENRAL</t>
  </si>
  <si>
    <t>SWITCH</t>
  </si>
  <si>
    <t>CISCO CATALYST</t>
  </si>
  <si>
    <t>WS-C3560X-24P-L</t>
  </si>
  <si>
    <t>FDO19180G2B</t>
  </si>
  <si>
    <t>GRIS Y NEGRO</t>
  </si>
  <si>
    <t>FDO164R0SK</t>
  </si>
  <si>
    <t>FDO1649R0S1</t>
  </si>
  <si>
    <t>CISCO GIBABIT</t>
  </si>
  <si>
    <t>SFP PORTS</t>
  </si>
  <si>
    <t>C3KX-NM-1G</t>
  </si>
  <si>
    <t>Archivo de 3 gabetas metal gris</t>
  </si>
  <si>
    <t xml:space="preserve">ARMACEN </t>
  </si>
  <si>
    <t xml:space="preserve">Silla Ergonomicas </t>
  </si>
  <si>
    <t xml:space="preserve">Negro </t>
  </si>
  <si>
    <t>NOMALIZACION</t>
  </si>
  <si>
    <t>Escritorio 48x28x29</t>
  </si>
  <si>
    <t>Escritorio 55x28x29</t>
  </si>
  <si>
    <t>Escritorio 63x28x29</t>
  </si>
  <si>
    <t xml:space="preserve">EVALUACION </t>
  </si>
  <si>
    <t>Credensa 71x16x30 2 puerta</t>
  </si>
  <si>
    <t xml:space="preserve">HAYA </t>
  </si>
  <si>
    <t xml:space="preserve">silla jardinero de sesina </t>
  </si>
  <si>
    <t>SALON DE CONFERENCIA</t>
  </si>
  <si>
    <t>Escritorio 40x28x29</t>
  </si>
  <si>
    <t>SERTIFICACION DE PRODUCTO</t>
  </si>
  <si>
    <t>Archivo aereo 31x16x16</t>
  </si>
  <si>
    <t>LABORATORO</t>
  </si>
  <si>
    <t>HAYA Y GRIS</t>
  </si>
  <si>
    <t>TOTAL FACTURA sigef</t>
  </si>
  <si>
    <t>MONTO Factura</t>
  </si>
  <si>
    <t>TOTAL EJECUTADO DE 6 MESES DEL 2025</t>
  </si>
  <si>
    <t xml:space="preserve">DIRECTOR GENERAL NESTOR MASTOS </t>
  </si>
  <si>
    <t xml:space="preserve">DIRECTORA FINACIERA MARIA OGANDO </t>
  </si>
  <si>
    <t xml:space="preserve">ENCARGADA DE CONTABILIDAD  YEVALYN MONTERO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</si>
</sst>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3" formatCode="_(* #,##0.00_);_(* \(#,##0.00\);_(* &quot;-&quot;??_);_(@_)"/>
    <numFmt numFmtId="164" formatCode="_-* #,##0.00_-;\-* #,##0.00_-;_-* &quot;-&quot;??_-;_-@_-"/>
  </numFmts>
  <fonts count="8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color rgb="FF000000"/>
      <name val="Calibri"/>
      <family val="2"/>
    </font>
    <font>
      <sz val="11"/>
      <color rgb="FF000000"/>
      <name val="Aptos Narrow"/>
      <charset val="1"/>
    </font>
    <font>
      <b/>
      <sz val="14"/>
      <color theme="1"/>
      <name val="Aptos Narrow"/>
      <family val="2"/>
      <scheme val="minor"/>
    </font>
    <font>
      <b/>
      <sz val="11"/>
      <color rgb="FF000000"/>
      <name val="Aptos Narrow"/>
      <scheme val="minor"/>
    </font>
    <font>
      <b/>
      <sz val="11"/>
      <color rgb="FF000000"/>
      <name val="Aptos Narrow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FFFFF"/>
        <bgColor rgb="FF000000"/>
      </patternFill>
    </fill>
    <fill>
      <patternFill patternType="solid">
        <fgColor rgb="FFF4B084"/>
        <bgColor rgb="FF000000"/>
      </patternFill>
    </fill>
    <fill>
      <patternFill patternType="solid">
        <fgColor theme="0"/>
        <bgColor indexed="64"/>
      </patternFill>
    </fill>
  </fills>
  <borders count="83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thin">
        <color indexed="64"/>
      </right>
      <top style="medium">
        <color rgb="FF000000"/>
      </top>
      <bottom style="medium">
        <color rgb="FF000000"/>
      </bottom>
      <diagonal/>
    </border>
    <border>
      <left style="thin">
        <color indexed="64"/>
      </left>
      <right style="thin">
        <color indexed="64"/>
      </right>
      <top style="medium">
        <color rgb="FF000000"/>
      </top>
      <bottom style="medium">
        <color rgb="FF000000"/>
      </bottom>
      <diagonal/>
    </border>
    <border>
      <left style="thin">
        <color indexed="64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rgb="FF000000"/>
      </bottom>
      <diagonal/>
    </border>
    <border>
      <left style="thin">
        <color indexed="64"/>
      </left>
      <right/>
      <top style="thin">
        <color indexed="64"/>
      </top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thin">
        <color indexed="64"/>
      </right>
      <top style="thin">
        <color indexed="64"/>
      </top>
      <bottom style="thin">
        <color rgb="FF000000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/>
      <top style="medium">
        <color rgb="FF000000"/>
      </top>
      <bottom style="medium">
        <color rgb="FF000000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thin">
        <color indexed="64"/>
      </right>
      <top style="medium">
        <color rgb="FF000000"/>
      </top>
      <bottom/>
      <diagonal/>
    </border>
    <border>
      <left style="thin">
        <color indexed="64"/>
      </left>
      <right style="thin">
        <color indexed="64"/>
      </right>
      <top style="medium">
        <color rgb="FF000000"/>
      </top>
      <bottom/>
      <diagonal/>
    </border>
    <border>
      <left style="thin">
        <color indexed="64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/>
      <top style="medium">
        <color rgb="FF000000"/>
      </top>
      <bottom style="double">
        <color rgb="FF000000"/>
      </bottom>
      <diagonal/>
    </border>
    <border>
      <left/>
      <right style="thin">
        <color rgb="FF000000"/>
      </right>
      <top style="medium">
        <color rgb="FF000000"/>
      </top>
      <bottom style="double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thin">
        <color indexed="64"/>
      </right>
      <top style="medium">
        <color rgb="FF000000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rgb="FF000000"/>
      </top>
      <bottom style="medium">
        <color indexed="64"/>
      </bottom>
      <diagonal/>
    </border>
    <border>
      <left style="thin">
        <color indexed="64"/>
      </left>
      <right style="medium">
        <color rgb="FF000000"/>
      </right>
      <top style="medium">
        <color rgb="FF000000"/>
      </top>
      <bottom style="medium">
        <color indexed="64"/>
      </bottom>
      <diagonal/>
    </border>
    <border>
      <left style="medium">
        <color rgb="FF000000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rgb="FF000000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medium">
        <color rgb="FF000000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rgb="FF000000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000000"/>
      </left>
      <right style="thin">
        <color indexed="64"/>
      </right>
      <top/>
      <bottom/>
      <diagonal/>
    </border>
    <border>
      <left style="medium">
        <color rgb="FF000000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thin">
        <color indexed="64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/>
      <top/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/>
      <top/>
      <bottom/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/>
      <right/>
      <top/>
      <bottom style="double">
        <color rgb="FF000000"/>
      </bottom>
      <diagonal/>
    </border>
    <border>
      <left/>
      <right/>
      <top style="thin">
        <color rgb="FF000000"/>
      </top>
      <bottom/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206">
    <xf numFmtId="0" fontId="0" fillId="0" borderId="0" xfId="0"/>
    <xf numFmtId="0" fontId="3" fillId="0" borderId="0" xfId="0" applyFont="1" applyAlignment="1">
      <alignment horizontal="center"/>
    </xf>
    <xf numFmtId="0" fontId="3" fillId="0" borderId="0" xfId="0" applyFont="1"/>
    <xf numFmtId="0" fontId="3" fillId="2" borderId="0" xfId="0" applyFont="1" applyFill="1" applyAlignment="1">
      <alignment horizontal="center"/>
    </xf>
    <xf numFmtId="164" fontId="3" fillId="0" borderId="0" xfId="1" applyFont="1"/>
    <xf numFmtId="0" fontId="3" fillId="0" borderId="0" xfId="0" applyFont="1" applyAlignment="1">
      <alignment horizontal="center" wrapText="1"/>
    </xf>
    <xf numFmtId="0" fontId="3" fillId="3" borderId="1" xfId="0" applyFont="1" applyFill="1" applyBorder="1" applyAlignment="1">
      <alignment horizontal="center"/>
    </xf>
    <xf numFmtId="0" fontId="3" fillId="3" borderId="2" xfId="0" applyFont="1" applyFill="1" applyBorder="1"/>
    <xf numFmtId="0" fontId="3" fillId="3" borderId="3" xfId="0" applyFont="1" applyFill="1" applyBorder="1" applyAlignment="1">
      <alignment horizontal="center"/>
    </xf>
    <xf numFmtId="164" fontId="3" fillId="3" borderId="3" xfId="1" applyFont="1" applyFill="1" applyBorder="1"/>
    <xf numFmtId="0" fontId="3" fillId="3" borderId="4" xfId="0" applyFont="1" applyFill="1" applyBorder="1"/>
    <xf numFmtId="0" fontId="0" fillId="0" borderId="5" xfId="0" applyBorder="1" applyAlignment="1">
      <alignment horizontal="left"/>
    </xf>
    <xf numFmtId="0" fontId="0" fillId="0" borderId="6" xfId="0" applyBorder="1"/>
    <xf numFmtId="0" fontId="0" fillId="0" borderId="7" xfId="0" applyBorder="1" applyAlignment="1">
      <alignment horizontal="center"/>
    </xf>
    <xf numFmtId="0" fontId="0" fillId="0" borderId="7" xfId="0" applyBorder="1"/>
    <xf numFmtId="164" fontId="0" fillId="0" borderId="7" xfId="1" applyFont="1" applyBorder="1"/>
    <xf numFmtId="14" fontId="0" fillId="0" borderId="7" xfId="0" applyNumberFormat="1" applyBorder="1"/>
    <xf numFmtId="0" fontId="4" fillId="0" borderId="8" xfId="0" applyFont="1" applyBorder="1"/>
    <xf numFmtId="0" fontId="0" fillId="0" borderId="9" xfId="0" applyBorder="1"/>
    <xf numFmtId="0" fontId="0" fillId="0" borderId="10" xfId="0" applyBorder="1" applyAlignment="1">
      <alignment horizontal="center"/>
    </xf>
    <xf numFmtId="0" fontId="0" fillId="0" borderId="10" xfId="0" applyBorder="1"/>
    <xf numFmtId="164" fontId="0" fillId="0" borderId="10" xfId="1" applyFont="1" applyBorder="1"/>
    <xf numFmtId="14" fontId="0" fillId="0" borderId="10" xfId="0" applyNumberFormat="1" applyBorder="1"/>
    <xf numFmtId="0" fontId="0" fillId="0" borderId="11" xfId="0" applyBorder="1" applyAlignment="1">
      <alignment horizontal="center"/>
    </xf>
    <xf numFmtId="0" fontId="0" fillId="0" borderId="11" xfId="0" applyBorder="1"/>
    <xf numFmtId="164" fontId="0" fillId="0" borderId="11" xfId="1" applyFont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3" xfId="0" applyBorder="1"/>
    <xf numFmtId="164" fontId="0" fillId="0" borderId="14" xfId="1" applyFont="1" applyBorder="1"/>
    <xf numFmtId="0" fontId="0" fillId="0" borderId="9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16" xfId="0" applyBorder="1"/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  <xf numFmtId="164" fontId="0" fillId="0" borderId="1" xfId="1" applyFont="1" applyBorder="1"/>
    <xf numFmtId="0" fontId="0" fillId="0" borderId="20" xfId="0" applyBorder="1" applyAlignment="1">
      <alignment horizontal="center"/>
    </xf>
    <xf numFmtId="0" fontId="3" fillId="3" borderId="21" xfId="0" applyFont="1" applyFill="1" applyBorder="1" applyAlignment="1">
      <alignment horizontal="center"/>
    </xf>
    <xf numFmtId="0" fontId="3" fillId="3" borderId="22" xfId="0" applyFont="1" applyFill="1" applyBorder="1"/>
    <xf numFmtId="0" fontId="3" fillId="3" borderId="22" xfId="0" applyFont="1" applyFill="1" applyBorder="1" applyAlignment="1">
      <alignment horizontal="center"/>
    </xf>
    <xf numFmtId="164" fontId="3" fillId="3" borderId="22" xfId="1" applyFont="1" applyFill="1" applyBorder="1"/>
    <xf numFmtId="0" fontId="3" fillId="3" borderId="23" xfId="0" applyFont="1" applyFill="1" applyBorder="1"/>
    <xf numFmtId="14" fontId="0" fillId="0" borderId="7" xfId="0" applyNumberFormat="1" applyBorder="1" applyAlignment="1">
      <alignment horizontal="center"/>
    </xf>
    <xf numFmtId="0" fontId="0" fillId="0" borderId="24" xfId="0" applyBorder="1" applyAlignment="1">
      <alignment horizontal="center"/>
    </xf>
    <xf numFmtId="164" fontId="0" fillId="0" borderId="24" xfId="1" applyFont="1" applyBorder="1" applyAlignment="1">
      <alignment horizontal="center"/>
    </xf>
    <xf numFmtId="0" fontId="0" fillId="0" borderId="25" xfId="0" applyBorder="1" applyAlignment="1">
      <alignment horizontal="center"/>
    </xf>
    <xf numFmtId="164" fontId="2" fillId="0" borderId="23" xfId="1" applyFont="1" applyBorder="1" applyAlignment="1">
      <alignment horizontal="center"/>
    </xf>
    <xf numFmtId="0" fontId="0" fillId="0" borderId="6" xfId="0" applyBorder="1" applyAlignment="1">
      <alignment horizontal="center"/>
    </xf>
    <xf numFmtId="14" fontId="0" fillId="0" borderId="28" xfId="0" applyNumberFormat="1" applyBorder="1" applyAlignment="1">
      <alignment horizontal="center"/>
    </xf>
    <xf numFmtId="0" fontId="0" fillId="0" borderId="8" xfId="0" applyBorder="1" applyAlignment="1">
      <alignment horizontal="center"/>
    </xf>
    <xf numFmtId="164" fontId="0" fillId="0" borderId="7" xfId="1" applyFont="1" applyBorder="1" applyAlignment="1">
      <alignment horizontal="center"/>
    </xf>
    <xf numFmtId="14" fontId="0" fillId="0" borderId="25" xfId="0" applyNumberFormat="1" applyBorder="1" applyAlignment="1">
      <alignment horizontal="center"/>
    </xf>
    <xf numFmtId="0" fontId="0" fillId="0" borderId="29" xfId="0" applyBorder="1" applyAlignment="1">
      <alignment horizontal="center"/>
    </xf>
    <xf numFmtId="0" fontId="0" fillId="0" borderId="8" xfId="0" applyBorder="1"/>
    <xf numFmtId="0" fontId="0" fillId="0" borderId="30" xfId="0" applyBorder="1"/>
    <xf numFmtId="14" fontId="0" fillId="0" borderId="30" xfId="0" applyNumberFormat="1" applyBorder="1" applyAlignment="1">
      <alignment horizontal="center"/>
    </xf>
    <xf numFmtId="0" fontId="0" fillId="0" borderId="31" xfId="0" applyBorder="1" applyAlignment="1">
      <alignment horizontal="center"/>
    </xf>
    <xf numFmtId="164" fontId="0" fillId="0" borderId="8" xfId="1" applyFont="1" applyBorder="1" applyAlignment="1">
      <alignment horizontal="center"/>
    </xf>
    <xf numFmtId="14" fontId="0" fillId="0" borderId="8" xfId="0" applyNumberFormat="1" applyBorder="1" applyAlignment="1">
      <alignment horizontal="center"/>
    </xf>
    <xf numFmtId="0" fontId="0" fillId="0" borderId="32" xfId="0" applyBorder="1" applyAlignment="1">
      <alignment horizontal="center"/>
    </xf>
    <xf numFmtId="164" fontId="2" fillId="0" borderId="1" xfId="1" applyFont="1" applyBorder="1"/>
    <xf numFmtId="0" fontId="3" fillId="3" borderId="35" xfId="0" applyFont="1" applyFill="1" applyBorder="1" applyAlignment="1">
      <alignment horizontal="center"/>
    </xf>
    <xf numFmtId="0" fontId="3" fillId="3" borderId="36" xfId="0" applyFont="1" applyFill="1" applyBorder="1"/>
    <xf numFmtId="0" fontId="3" fillId="3" borderId="36" xfId="0" applyFont="1" applyFill="1" applyBorder="1" applyAlignment="1">
      <alignment horizontal="center"/>
    </xf>
    <xf numFmtId="164" fontId="3" fillId="3" borderId="36" xfId="1" applyFont="1" applyFill="1" applyBorder="1"/>
    <xf numFmtId="0" fontId="3" fillId="3" borderId="37" xfId="0" applyFont="1" applyFill="1" applyBorder="1"/>
    <xf numFmtId="0" fontId="0" fillId="0" borderId="30" xfId="0" applyBorder="1" applyAlignment="1">
      <alignment horizontal="center"/>
    </xf>
    <xf numFmtId="164" fontId="0" fillId="0" borderId="38" xfId="1" applyFont="1" applyBorder="1" applyAlignment="1">
      <alignment horizontal="center"/>
    </xf>
    <xf numFmtId="0" fontId="0" fillId="0" borderId="39" xfId="0" applyBorder="1" applyAlignment="1">
      <alignment horizontal="center"/>
    </xf>
    <xf numFmtId="0" fontId="0" fillId="0" borderId="38" xfId="0" applyBorder="1"/>
    <xf numFmtId="164" fontId="2" fillId="0" borderId="42" xfId="0" applyNumberFormat="1" applyFont="1" applyBorder="1"/>
    <xf numFmtId="0" fontId="0" fillId="0" borderId="14" xfId="0" applyBorder="1" applyAlignment="1">
      <alignment horizontal="center"/>
    </xf>
    <xf numFmtId="0" fontId="3" fillId="3" borderId="8" xfId="0" applyFont="1" applyFill="1" applyBorder="1" applyAlignment="1">
      <alignment horizontal="center"/>
    </xf>
    <xf numFmtId="0" fontId="3" fillId="3" borderId="8" xfId="0" applyFont="1" applyFill="1" applyBorder="1"/>
    <xf numFmtId="164" fontId="3" fillId="3" borderId="8" xfId="1" applyFont="1" applyFill="1" applyBorder="1"/>
    <xf numFmtId="0" fontId="0" fillId="0" borderId="5" xfId="0" applyBorder="1"/>
    <xf numFmtId="0" fontId="0" fillId="0" borderId="5" xfId="0" applyBorder="1" applyAlignment="1">
      <alignment horizontal="center"/>
    </xf>
    <xf numFmtId="0" fontId="0" fillId="0" borderId="43" xfId="0" applyBorder="1" applyAlignment="1">
      <alignment horizontal="center"/>
    </xf>
    <xf numFmtId="14" fontId="0" fillId="0" borderId="5" xfId="0" applyNumberFormat="1" applyBorder="1"/>
    <xf numFmtId="4" fontId="0" fillId="0" borderId="8" xfId="0" applyNumberFormat="1" applyBorder="1"/>
    <xf numFmtId="0" fontId="0" fillId="0" borderId="0" xfId="0" applyAlignment="1">
      <alignment horizontal="center"/>
    </xf>
    <xf numFmtId="14" fontId="0" fillId="0" borderId="0" xfId="0" applyNumberFormat="1" applyAlignment="1">
      <alignment horizontal="center"/>
    </xf>
    <xf numFmtId="4" fontId="0" fillId="0" borderId="13" xfId="0" applyNumberFormat="1" applyBorder="1"/>
    <xf numFmtId="0" fontId="0" fillId="0" borderId="44" xfId="0" applyBorder="1" applyAlignment="1">
      <alignment horizontal="center"/>
    </xf>
    <xf numFmtId="164" fontId="2" fillId="0" borderId="1" xfId="0" applyNumberFormat="1" applyFont="1" applyBorder="1"/>
    <xf numFmtId="0" fontId="0" fillId="4" borderId="8" xfId="0" applyFill="1" applyBorder="1" applyAlignment="1">
      <alignment horizontal="center"/>
    </xf>
    <xf numFmtId="14" fontId="0" fillId="0" borderId="13" xfId="0" applyNumberFormat="1" applyBorder="1" applyAlignment="1">
      <alignment horizontal="center"/>
    </xf>
    <xf numFmtId="164" fontId="0" fillId="0" borderId="13" xfId="0" applyNumberFormat="1" applyBorder="1"/>
    <xf numFmtId="14" fontId="0" fillId="0" borderId="8" xfId="0" applyNumberFormat="1" applyBorder="1"/>
    <xf numFmtId="0" fontId="0" fillId="4" borderId="8" xfId="0" applyFill="1" applyBorder="1"/>
    <xf numFmtId="0" fontId="0" fillId="4" borderId="30" xfId="0" applyFill="1" applyBorder="1"/>
    <xf numFmtId="14" fontId="0" fillId="4" borderId="8" xfId="0" applyNumberFormat="1" applyFill="1" applyBorder="1" applyAlignment="1">
      <alignment horizontal="center"/>
    </xf>
    <xf numFmtId="0" fontId="0" fillId="4" borderId="31" xfId="0" applyFill="1" applyBorder="1" applyAlignment="1">
      <alignment horizontal="center"/>
    </xf>
    <xf numFmtId="164" fontId="2" fillId="4" borderId="1" xfId="0" applyNumberFormat="1" applyFont="1" applyFill="1" applyBorder="1"/>
    <xf numFmtId="0" fontId="0" fillId="4" borderId="0" xfId="0" applyFill="1"/>
    <xf numFmtId="0" fontId="0" fillId="0" borderId="31" xfId="0" applyBorder="1"/>
    <xf numFmtId="164" fontId="0" fillId="0" borderId="30" xfId="1" applyFont="1" applyBorder="1" applyAlignment="1">
      <alignment horizontal="center"/>
    </xf>
    <xf numFmtId="164" fontId="0" fillId="0" borderId="8" xfId="0" applyNumberFormat="1" applyBorder="1"/>
    <xf numFmtId="0" fontId="3" fillId="4" borderId="8" xfId="0" applyFont="1" applyFill="1" applyBorder="1"/>
    <xf numFmtId="0" fontId="3" fillId="4" borderId="8" xfId="0" applyFont="1" applyFill="1" applyBorder="1" applyAlignment="1">
      <alignment horizontal="center"/>
    </xf>
    <xf numFmtId="164" fontId="3" fillId="4" borderId="8" xfId="1" applyFont="1" applyFill="1" applyBorder="1"/>
    <xf numFmtId="0" fontId="3" fillId="3" borderId="45" xfId="0" applyFont="1" applyFill="1" applyBorder="1" applyAlignment="1">
      <alignment horizontal="center"/>
    </xf>
    <xf numFmtId="0" fontId="3" fillId="3" borderId="24" xfId="0" applyFont="1" applyFill="1" applyBorder="1"/>
    <xf numFmtId="0" fontId="3" fillId="3" borderId="24" xfId="0" applyFont="1" applyFill="1" applyBorder="1" applyAlignment="1">
      <alignment horizontal="center"/>
    </xf>
    <xf numFmtId="164" fontId="3" fillId="3" borderId="24" xfId="1" applyFont="1" applyFill="1" applyBorder="1"/>
    <xf numFmtId="0" fontId="3" fillId="3" borderId="46" xfId="0" applyFont="1" applyFill="1" applyBorder="1"/>
    <xf numFmtId="0" fontId="0" fillId="0" borderId="32" xfId="0" applyBorder="1"/>
    <xf numFmtId="164" fontId="2" fillId="0" borderId="47" xfId="0" applyNumberFormat="1" applyFont="1" applyBorder="1"/>
    <xf numFmtId="0" fontId="3" fillId="3" borderId="48" xfId="0" applyFont="1" applyFill="1" applyBorder="1" applyAlignment="1">
      <alignment horizontal="center"/>
    </xf>
    <xf numFmtId="0" fontId="3" fillId="3" borderId="49" xfId="0" applyFont="1" applyFill="1" applyBorder="1"/>
    <xf numFmtId="0" fontId="3" fillId="3" borderId="49" xfId="0" applyFont="1" applyFill="1" applyBorder="1" applyAlignment="1">
      <alignment horizontal="center"/>
    </xf>
    <xf numFmtId="164" fontId="3" fillId="3" borderId="49" xfId="1" applyFont="1" applyFill="1" applyBorder="1"/>
    <xf numFmtId="0" fontId="3" fillId="3" borderId="50" xfId="0" applyFont="1" applyFill="1" applyBorder="1"/>
    <xf numFmtId="164" fontId="0" fillId="0" borderId="39" xfId="1" applyFont="1" applyBorder="1" applyAlignment="1">
      <alignment horizontal="center"/>
    </xf>
    <xf numFmtId="43" fontId="2" fillId="0" borderId="53" xfId="0" applyNumberFormat="1" applyFont="1" applyBorder="1"/>
    <xf numFmtId="0" fontId="3" fillId="3" borderId="54" xfId="0" applyFont="1" applyFill="1" applyBorder="1" applyAlignment="1">
      <alignment horizontal="center"/>
    </xf>
    <xf numFmtId="0" fontId="3" fillId="3" borderId="55" xfId="0" applyFont="1" applyFill="1" applyBorder="1"/>
    <xf numFmtId="0" fontId="3" fillId="3" borderId="55" xfId="0" applyFont="1" applyFill="1" applyBorder="1" applyAlignment="1">
      <alignment horizontal="center"/>
    </xf>
    <xf numFmtId="164" fontId="3" fillId="3" borderId="55" xfId="1" applyFont="1" applyFill="1" applyBorder="1"/>
    <xf numFmtId="0" fontId="3" fillId="3" borderId="56" xfId="0" applyFont="1" applyFill="1" applyBorder="1"/>
    <xf numFmtId="0" fontId="0" fillId="0" borderId="57" xfId="0" applyBorder="1" applyAlignment="1">
      <alignment horizontal="center"/>
    </xf>
    <xf numFmtId="164" fontId="0" fillId="0" borderId="13" xfId="1" applyFont="1" applyBorder="1" applyAlignment="1">
      <alignment horizontal="center"/>
    </xf>
    <xf numFmtId="14" fontId="0" fillId="0" borderId="58" xfId="0" applyNumberFormat="1" applyBorder="1" applyAlignment="1">
      <alignment horizontal="center"/>
    </xf>
    <xf numFmtId="0" fontId="2" fillId="0" borderId="14" xfId="0" applyFont="1" applyBorder="1" applyAlignment="1">
      <alignment horizontal="center"/>
    </xf>
    <xf numFmtId="164" fontId="2" fillId="0" borderId="13" xfId="1" applyFont="1" applyBorder="1" applyAlignment="1"/>
    <xf numFmtId="0" fontId="0" fillId="0" borderId="58" xfId="0" applyBorder="1" applyAlignment="1">
      <alignment horizontal="center"/>
    </xf>
    <xf numFmtId="0" fontId="0" fillId="0" borderId="28" xfId="0" applyBorder="1" applyAlignment="1">
      <alignment horizontal="center"/>
    </xf>
    <xf numFmtId="164" fontId="2" fillId="0" borderId="1" xfId="1" applyFont="1" applyBorder="1" applyAlignment="1"/>
    <xf numFmtId="0" fontId="0" fillId="0" borderId="59" xfId="0" applyBorder="1" applyAlignment="1">
      <alignment horizontal="center"/>
    </xf>
    <xf numFmtId="0" fontId="0" fillId="0" borderId="60" xfId="0" applyBorder="1" applyAlignment="1">
      <alignment horizontal="center"/>
    </xf>
    <xf numFmtId="0" fontId="3" fillId="3" borderId="61" xfId="0" applyFont="1" applyFill="1" applyBorder="1" applyAlignment="1">
      <alignment horizontal="center"/>
    </xf>
    <xf numFmtId="0" fontId="0" fillId="0" borderId="62" xfId="0" applyBorder="1" applyAlignment="1">
      <alignment horizontal="center"/>
    </xf>
    <xf numFmtId="0" fontId="0" fillId="0" borderId="63" xfId="0" applyBorder="1" applyAlignment="1">
      <alignment horizontal="center"/>
    </xf>
    <xf numFmtId="0" fontId="0" fillId="0" borderId="24" xfId="0" applyBorder="1"/>
    <xf numFmtId="164" fontId="2" fillId="0" borderId="1" xfId="1" applyFont="1" applyBorder="1" applyAlignment="1">
      <alignment horizontal="center"/>
    </xf>
    <xf numFmtId="14" fontId="0" fillId="0" borderId="60" xfId="0" applyNumberFormat="1" applyBorder="1" applyAlignment="1">
      <alignment horizontal="center"/>
    </xf>
    <xf numFmtId="164" fontId="3" fillId="3" borderId="61" xfId="1" applyFont="1" applyFill="1" applyBorder="1"/>
    <xf numFmtId="0" fontId="0" fillId="0" borderId="64" xfId="0" applyBorder="1" applyAlignment="1">
      <alignment horizontal="center"/>
    </xf>
    <xf numFmtId="0" fontId="0" fillId="0" borderId="65" xfId="0" applyBorder="1"/>
    <xf numFmtId="0" fontId="0" fillId="0" borderId="65" xfId="0" applyBorder="1" applyAlignment="1">
      <alignment horizontal="center"/>
    </xf>
    <xf numFmtId="0" fontId="3" fillId="3" borderId="13" xfId="0" applyFont="1" applyFill="1" applyBorder="1" applyAlignment="1">
      <alignment horizontal="center"/>
    </xf>
    <xf numFmtId="0" fontId="3" fillId="3" borderId="13" xfId="0" applyFont="1" applyFill="1" applyBorder="1"/>
    <xf numFmtId="164" fontId="3" fillId="3" borderId="13" xfId="1" applyFont="1" applyFill="1" applyBorder="1"/>
    <xf numFmtId="14" fontId="3" fillId="4" borderId="8" xfId="0" applyNumberFormat="1" applyFont="1" applyFill="1" applyBorder="1" applyAlignment="1">
      <alignment horizontal="center"/>
    </xf>
    <xf numFmtId="164" fontId="3" fillId="4" borderId="30" xfId="1" applyFont="1" applyFill="1" applyBorder="1"/>
    <xf numFmtId="0" fontId="3" fillId="4" borderId="31" xfId="0" applyFont="1" applyFill="1" applyBorder="1"/>
    <xf numFmtId="14" fontId="0" fillId="0" borderId="5" xfId="0" applyNumberFormat="1" applyBorder="1" applyAlignment="1">
      <alignment horizontal="center"/>
    </xf>
    <xf numFmtId="164" fontId="0" fillId="0" borderId="32" xfId="1" applyFont="1" applyBorder="1" applyAlignment="1">
      <alignment horizontal="center"/>
    </xf>
    <xf numFmtId="43" fontId="2" fillId="0" borderId="68" xfId="0" applyNumberFormat="1" applyFont="1" applyBorder="1"/>
    <xf numFmtId="43" fontId="2" fillId="0" borderId="1" xfId="0" applyNumberFormat="1" applyFont="1" applyBorder="1"/>
    <xf numFmtId="0" fontId="0" fillId="0" borderId="69" xfId="0" applyBorder="1" applyAlignment="1">
      <alignment horizontal="center"/>
    </xf>
    <xf numFmtId="14" fontId="0" fillId="0" borderId="70" xfId="0" applyNumberFormat="1" applyBorder="1" applyAlignment="1">
      <alignment horizontal="center"/>
    </xf>
    <xf numFmtId="14" fontId="0" fillId="0" borderId="71" xfId="0" applyNumberFormat="1" applyBorder="1"/>
    <xf numFmtId="0" fontId="0" fillId="0" borderId="72" xfId="0" applyBorder="1" applyAlignment="1">
      <alignment horizontal="center"/>
    </xf>
    <xf numFmtId="0" fontId="0" fillId="0" borderId="73" xfId="0" applyBorder="1"/>
    <xf numFmtId="0" fontId="0" fillId="0" borderId="73" xfId="0" applyBorder="1" applyAlignment="1">
      <alignment horizontal="center"/>
    </xf>
    <xf numFmtId="14" fontId="0" fillId="0" borderId="73" xfId="0" applyNumberFormat="1" applyBorder="1" applyAlignment="1">
      <alignment horizontal="center"/>
    </xf>
    <xf numFmtId="0" fontId="0" fillId="0" borderId="74" xfId="0" applyBorder="1" applyAlignment="1">
      <alignment horizontal="center"/>
    </xf>
    <xf numFmtId="0" fontId="0" fillId="0" borderId="76" xfId="0" applyBorder="1" applyAlignment="1">
      <alignment horizontal="center"/>
    </xf>
    <xf numFmtId="0" fontId="0" fillId="0" borderId="69" xfId="0" applyBorder="1"/>
    <xf numFmtId="0" fontId="0" fillId="0" borderId="8" xfId="0" applyBorder="1" applyAlignment="1">
      <alignment horizontal="center" wrapText="1"/>
    </xf>
    <xf numFmtId="0" fontId="0" fillId="0" borderId="77" xfId="0" applyBorder="1" applyAlignment="1">
      <alignment horizontal="center"/>
    </xf>
    <xf numFmtId="0" fontId="0" fillId="0" borderId="71" xfId="0" applyBorder="1"/>
    <xf numFmtId="0" fontId="0" fillId="4" borderId="69" xfId="0" applyFill="1" applyBorder="1"/>
    <xf numFmtId="164" fontId="0" fillId="0" borderId="5" xfId="1" applyFont="1" applyBorder="1" applyAlignment="1">
      <alignment horizontal="center"/>
    </xf>
    <xf numFmtId="0" fontId="0" fillId="0" borderId="38" xfId="0" applyBorder="1" applyAlignment="1">
      <alignment horizontal="center"/>
    </xf>
    <xf numFmtId="164" fontId="2" fillId="0" borderId="75" xfId="0" applyNumberFormat="1" applyFont="1" applyBorder="1"/>
    <xf numFmtId="14" fontId="0" fillId="0" borderId="30" xfId="0" applyNumberFormat="1" applyBorder="1"/>
    <xf numFmtId="0" fontId="0" fillId="4" borderId="32" xfId="0" applyFill="1" applyBorder="1"/>
    <xf numFmtId="0" fontId="0" fillId="4" borderId="71" xfId="0" applyFill="1" applyBorder="1"/>
    <xf numFmtId="0" fontId="0" fillId="0" borderId="72" xfId="0" applyBorder="1"/>
    <xf numFmtId="14" fontId="0" fillId="0" borderId="73" xfId="0" applyNumberFormat="1" applyBorder="1"/>
    <xf numFmtId="0" fontId="0" fillId="0" borderId="53" xfId="0" applyBorder="1" applyAlignment="1">
      <alignment horizontal="center"/>
    </xf>
    <xf numFmtId="164" fontId="0" fillId="0" borderId="73" xfId="1" applyFont="1" applyBorder="1" applyAlignment="1">
      <alignment horizontal="center"/>
    </xf>
    <xf numFmtId="164" fontId="2" fillId="0" borderId="78" xfId="1" applyFont="1" applyBorder="1" applyAlignment="1">
      <alignment horizontal="center"/>
    </xf>
    <xf numFmtId="43" fontId="7" fillId="0" borderId="80" xfId="0" applyNumberFormat="1" applyFont="1" applyBorder="1"/>
    <xf numFmtId="43" fontId="0" fillId="0" borderId="0" xfId="0" applyNumberFormat="1"/>
    <xf numFmtId="43" fontId="2" fillId="0" borderId="81" xfId="0" applyNumberFormat="1" applyFont="1" applyBorder="1"/>
    <xf numFmtId="0" fontId="2" fillId="0" borderId="0" xfId="0" applyFont="1" applyAlignment="1">
      <alignment horizontal="center"/>
    </xf>
    <xf numFmtId="0" fontId="2" fillId="0" borderId="82" xfId="0" applyFont="1" applyBorder="1" applyAlignment="1">
      <alignment horizontal="center"/>
    </xf>
    <xf numFmtId="0" fontId="2" fillId="0" borderId="18" xfId="0" applyFont="1" applyBorder="1" applyAlignment="1">
      <alignment horizontal="center"/>
    </xf>
    <xf numFmtId="0" fontId="2" fillId="0" borderId="75" xfId="0" applyFont="1" applyBorder="1" applyAlignment="1">
      <alignment horizontal="center"/>
    </xf>
    <xf numFmtId="0" fontId="2" fillId="4" borderId="18" xfId="0" applyFont="1" applyFill="1" applyBorder="1" applyAlignment="1">
      <alignment horizontal="center"/>
    </xf>
    <xf numFmtId="0" fontId="2" fillId="4" borderId="75" xfId="0" applyFont="1" applyFill="1" applyBorder="1" applyAlignment="1">
      <alignment horizontal="center"/>
    </xf>
    <xf numFmtId="0" fontId="2" fillId="0" borderId="79" xfId="0" applyFont="1" applyBorder="1" applyAlignment="1">
      <alignment horizontal="center"/>
    </xf>
    <xf numFmtId="0" fontId="2" fillId="0" borderId="80" xfId="0" applyFont="1" applyBorder="1" applyAlignment="1">
      <alignment horizontal="center"/>
    </xf>
    <xf numFmtId="0" fontId="7" fillId="0" borderId="18" xfId="0" applyFont="1" applyBorder="1" applyAlignment="1">
      <alignment horizontal="center"/>
    </xf>
    <xf numFmtId="0" fontId="7" fillId="0" borderId="75" xfId="0" applyFont="1" applyBorder="1" applyAlignment="1">
      <alignment horizontal="center"/>
    </xf>
    <xf numFmtId="0" fontId="2" fillId="0" borderId="19" xfId="0" applyFont="1" applyBorder="1" applyAlignment="1">
      <alignment horizontal="center"/>
    </xf>
    <xf numFmtId="0" fontId="2" fillId="0" borderId="66" xfId="0" applyFont="1" applyBorder="1" applyAlignment="1">
      <alignment horizontal="center"/>
    </xf>
    <xf numFmtId="0" fontId="2" fillId="0" borderId="67" xfId="0" applyFont="1" applyBorder="1" applyAlignment="1">
      <alignment horizontal="center"/>
    </xf>
    <xf numFmtId="0" fontId="2" fillId="0" borderId="40" xfId="0" applyFont="1" applyBorder="1" applyAlignment="1">
      <alignment horizontal="center"/>
    </xf>
    <xf numFmtId="0" fontId="0" fillId="0" borderId="41" xfId="0" applyBorder="1" applyAlignment="1">
      <alignment horizontal="center"/>
    </xf>
    <xf numFmtId="0" fontId="2" fillId="0" borderId="33" xfId="0" applyFont="1" applyBorder="1" applyAlignment="1">
      <alignment horizontal="center"/>
    </xf>
    <xf numFmtId="0" fontId="0" fillId="0" borderId="34" xfId="0" applyBorder="1" applyAlignment="1">
      <alignment horizontal="center"/>
    </xf>
    <xf numFmtId="0" fontId="5" fillId="0" borderId="51" xfId="0" applyFont="1" applyBorder="1" applyAlignment="1">
      <alignment horizontal="center"/>
    </xf>
    <xf numFmtId="0" fontId="5" fillId="0" borderId="52" xfId="0" applyFont="1" applyBorder="1" applyAlignment="1">
      <alignment horizontal="center"/>
    </xf>
    <xf numFmtId="0" fontId="2" fillId="0" borderId="34" xfId="0" applyFont="1" applyBorder="1" applyAlignment="1">
      <alignment horizontal="center"/>
    </xf>
    <xf numFmtId="0" fontId="6" fillId="0" borderId="18" xfId="0" applyFont="1" applyBorder="1" applyAlignment="1">
      <alignment horizontal="center"/>
    </xf>
    <xf numFmtId="0" fontId="0" fillId="0" borderId="19" xfId="0" applyBorder="1" applyAlignment="1">
      <alignment horizontal="center"/>
    </xf>
    <xf numFmtId="0" fontId="2" fillId="4" borderId="33" xfId="0" applyFont="1" applyFill="1" applyBorder="1" applyAlignment="1">
      <alignment horizontal="center"/>
    </xf>
    <xf numFmtId="0" fontId="0" fillId="4" borderId="34" xfId="0" applyFill="1" applyBorder="1" applyAlignment="1">
      <alignment horizontal="center"/>
    </xf>
    <xf numFmtId="0" fontId="2" fillId="0" borderId="26" xfId="0" applyFont="1" applyBorder="1" applyAlignment="1">
      <alignment horizontal="center"/>
    </xf>
    <xf numFmtId="0" fontId="0" fillId="0" borderId="27" xfId="0" applyBorder="1" applyAlignment="1">
      <alignment horizontal="center"/>
    </xf>
    <xf numFmtId="0" fontId="3" fillId="0" borderId="0" xfId="0" applyFont="1" applyAlignment="1">
      <alignment horizontal="center"/>
    </xf>
    <xf numFmtId="17" fontId="3" fillId="0" borderId="0" xfId="0" applyNumberFormat="1" applyFont="1" applyAlignment="1">
      <alignment horizontal="center"/>
    </xf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542925</xdr:colOff>
      <xdr:row>2</xdr:row>
      <xdr:rowOff>19050</xdr:rowOff>
    </xdr:from>
    <xdr:to>
      <xdr:col>3</xdr:col>
      <xdr:colOff>238125</xdr:colOff>
      <xdr:row>9</xdr:row>
      <xdr:rowOff>66675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FA4A598A-9755-4275-B2B8-EDEA55A17F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52525" y="400050"/>
          <a:ext cx="1943100" cy="13811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85725</xdr:colOff>
      <xdr:row>3</xdr:row>
      <xdr:rowOff>9525</xdr:rowOff>
    </xdr:from>
    <xdr:to>
      <xdr:col>12</xdr:col>
      <xdr:colOff>1905000</xdr:colOff>
      <xdr:row>8</xdr:row>
      <xdr:rowOff>171450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B86DA050-1D06-410B-8DA3-A11D9182C71A}"/>
            </a:ext>
            <a:ext uri="{147F2762-F138-4A5C-976F-8EAC2B608ADB}">
              <a16:predDERef xmlns:a16="http://schemas.microsoft.com/office/drawing/2014/main" pred="{73F0AF74-A2B8-4E53-B931-C455A0DE6F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392275" y="581025"/>
          <a:ext cx="1819275" cy="11144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2:N358"/>
  <sheetViews>
    <sheetView tabSelected="1" topLeftCell="A7" workbookViewId="0">
      <selection activeCell="A3" sqref="A3"/>
    </sheetView>
  </sheetViews>
  <sheetFormatPr baseColWidth="10" defaultColWidth="9.125" defaultRowHeight="14.25"/>
  <cols>
    <col min="2" max="2" width="22.625" bestFit="1" customWidth="1"/>
    <col min="3" max="3" width="11.125" bestFit="1" customWidth="1"/>
    <col min="4" max="4" width="12.75" bestFit="1" customWidth="1"/>
    <col min="5" max="6" width="17.125" bestFit="1" customWidth="1"/>
    <col min="7" max="7" width="25.75" bestFit="1" customWidth="1"/>
    <col min="8" max="8" width="18.25" bestFit="1" customWidth="1"/>
    <col min="9" max="9" width="34.75" bestFit="1" customWidth="1"/>
    <col min="10" max="10" width="10.375" bestFit="1" customWidth="1"/>
    <col min="11" max="11" width="19.75" customWidth="1"/>
    <col min="12" max="12" width="15.875" customWidth="1"/>
    <col min="13" max="13" width="29.875" bestFit="1" customWidth="1"/>
    <col min="14" max="14" width="12.375" bestFit="1" customWidth="1"/>
  </cols>
  <sheetData>
    <row r="2" spans="2:14" ht="15">
      <c r="B2" s="1"/>
      <c r="C2" s="2"/>
      <c r="D2" s="3"/>
      <c r="E2" s="1"/>
      <c r="F2" s="1"/>
      <c r="G2" s="1"/>
      <c r="H2" s="1"/>
      <c r="I2" s="1"/>
      <c r="J2" s="1"/>
      <c r="K2" s="1"/>
      <c r="L2" s="4"/>
      <c r="M2" s="1"/>
      <c r="N2" s="2"/>
    </row>
    <row r="3" spans="2:14" ht="15">
      <c r="B3" s="1"/>
      <c r="C3" s="2"/>
      <c r="D3" s="3"/>
      <c r="E3" s="1"/>
      <c r="F3" s="1"/>
      <c r="G3" s="1"/>
      <c r="H3" s="1"/>
      <c r="I3" s="1"/>
      <c r="J3" s="1"/>
      <c r="K3" s="1"/>
      <c r="L3" s="4"/>
      <c r="M3" s="1"/>
      <c r="N3" s="2"/>
    </row>
    <row r="4" spans="2:14" ht="15">
      <c r="B4" s="204" t="s">
        <v>0</v>
      </c>
      <c r="C4" s="204"/>
      <c r="D4" s="204"/>
      <c r="E4" s="204"/>
      <c r="F4" s="204"/>
      <c r="G4" s="204"/>
      <c r="H4" s="204"/>
      <c r="I4" s="204"/>
      <c r="J4" s="204"/>
      <c r="K4" s="204"/>
      <c r="L4" s="204"/>
      <c r="M4" s="204"/>
      <c r="N4" s="204"/>
    </row>
    <row r="5" spans="2:14" ht="15">
      <c r="B5" s="204" t="s">
        <v>1</v>
      </c>
      <c r="C5" s="204"/>
      <c r="D5" s="204"/>
      <c r="E5" s="204"/>
      <c r="F5" s="204"/>
      <c r="G5" s="204"/>
      <c r="H5" s="204"/>
      <c r="I5" s="204"/>
      <c r="J5" s="204"/>
      <c r="K5" s="204"/>
      <c r="L5" s="204"/>
      <c r="M5" s="204"/>
      <c r="N5" s="204"/>
    </row>
    <row r="6" spans="2:14" ht="15">
      <c r="B6" s="204" t="s">
        <v>2</v>
      </c>
      <c r="C6" s="204"/>
      <c r="D6" s="204"/>
      <c r="E6" s="204"/>
      <c r="F6" s="204"/>
      <c r="G6" s="204"/>
      <c r="H6" s="204"/>
      <c r="I6" s="204"/>
      <c r="J6" s="204"/>
      <c r="K6" s="204"/>
      <c r="L6" s="204"/>
      <c r="M6" s="204"/>
      <c r="N6" s="204"/>
    </row>
    <row r="7" spans="2:14" ht="15">
      <c r="B7" s="204" t="s">
        <v>3</v>
      </c>
      <c r="C7" s="204"/>
      <c r="D7" s="204"/>
      <c r="E7" s="204"/>
      <c r="F7" s="204"/>
      <c r="G7" s="204"/>
      <c r="H7" s="204"/>
      <c r="I7" s="204"/>
      <c r="J7" s="204"/>
      <c r="K7" s="204"/>
      <c r="L7" s="204"/>
      <c r="M7" s="204"/>
      <c r="N7" s="204"/>
    </row>
    <row r="8" spans="2:14" ht="15">
      <c r="B8" s="205" t="s">
        <v>4</v>
      </c>
      <c r="C8" s="205"/>
      <c r="D8" s="205"/>
      <c r="E8" s="205"/>
      <c r="F8" s="205"/>
      <c r="G8" s="205"/>
      <c r="H8" s="205"/>
      <c r="I8" s="205"/>
      <c r="J8" s="205"/>
      <c r="K8" s="205"/>
      <c r="L8" s="205"/>
      <c r="M8" s="205"/>
      <c r="N8" s="205"/>
    </row>
    <row r="9" spans="2:14" ht="15">
      <c r="B9" s="1"/>
      <c r="C9" s="2"/>
      <c r="D9" s="3"/>
      <c r="E9" s="1"/>
      <c r="F9" s="1"/>
      <c r="G9" s="1"/>
      <c r="H9" s="1"/>
      <c r="I9" s="1"/>
      <c r="J9" s="1"/>
      <c r="K9" s="1"/>
      <c r="L9" s="4"/>
      <c r="M9" s="1"/>
      <c r="N9" s="2"/>
    </row>
    <row r="10" spans="2:14" ht="15.75" thickBot="1">
      <c r="B10" s="1"/>
      <c r="C10" s="2"/>
      <c r="D10" s="5"/>
      <c r="E10" s="3"/>
      <c r="F10" s="1"/>
      <c r="G10" s="1"/>
      <c r="H10" s="1"/>
      <c r="I10" s="1"/>
      <c r="J10" s="1"/>
      <c r="K10" s="1"/>
      <c r="L10" s="4"/>
      <c r="M10" s="1"/>
      <c r="N10" s="2"/>
    </row>
    <row r="11" spans="2:14" ht="15.75" thickBot="1">
      <c r="B11" s="6" t="s">
        <v>5</v>
      </c>
      <c r="C11" s="7" t="s">
        <v>6</v>
      </c>
      <c r="D11" s="8" t="s">
        <v>7</v>
      </c>
      <c r="E11" s="8" t="s">
        <v>8</v>
      </c>
      <c r="F11" s="8" t="s">
        <v>9</v>
      </c>
      <c r="G11" s="8" t="s">
        <v>10</v>
      </c>
      <c r="H11" s="8" t="s">
        <v>11</v>
      </c>
      <c r="I11" s="8" t="s">
        <v>12</v>
      </c>
      <c r="J11" s="8" t="s">
        <v>13</v>
      </c>
      <c r="K11" s="8" t="s">
        <v>14</v>
      </c>
      <c r="L11" s="9" t="s">
        <v>15</v>
      </c>
      <c r="M11" s="8" t="s">
        <v>16</v>
      </c>
      <c r="N11" s="10" t="s">
        <v>17</v>
      </c>
    </row>
    <row r="12" spans="2:14">
      <c r="B12" s="11" t="s">
        <v>18</v>
      </c>
      <c r="C12" s="12"/>
      <c r="D12" s="13">
        <v>2034</v>
      </c>
      <c r="E12" s="13" t="s">
        <v>19</v>
      </c>
      <c r="F12" s="13" t="s">
        <v>20</v>
      </c>
      <c r="G12" s="13" t="s">
        <v>21</v>
      </c>
      <c r="H12" s="13" t="s">
        <v>22</v>
      </c>
      <c r="I12" s="13" t="s">
        <v>23</v>
      </c>
      <c r="J12" s="13">
        <v>1</v>
      </c>
      <c r="K12" s="14" t="s">
        <v>24</v>
      </c>
      <c r="L12" s="15" t="s">
        <v>25</v>
      </c>
      <c r="M12" s="13">
        <v>3278</v>
      </c>
      <c r="N12" s="16">
        <v>45751</v>
      </c>
    </row>
    <row r="13" spans="2:14">
      <c r="B13" s="17" t="s">
        <v>18</v>
      </c>
      <c r="C13" s="18"/>
      <c r="D13" s="13">
        <v>2035</v>
      </c>
      <c r="E13" s="19" t="s">
        <v>19</v>
      </c>
      <c r="F13" s="19" t="s">
        <v>20</v>
      </c>
      <c r="G13" s="19" t="s">
        <v>26</v>
      </c>
      <c r="H13" s="19" t="s">
        <v>22</v>
      </c>
      <c r="I13" s="19" t="s">
        <v>23</v>
      </c>
      <c r="J13" s="19">
        <v>1</v>
      </c>
      <c r="K13" s="20" t="s">
        <v>24</v>
      </c>
      <c r="L13" s="21" t="s">
        <v>25</v>
      </c>
      <c r="M13" s="19">
        <v>3279</v>
      </c>
      <c r="N13" s="22">
        <v>45754</v>
      </c>
    </row>
    <row r="14" spans="2:14">
      <c r="B14" s="17" t="s">
        <v>18</v>
      </c>
      <c r="C14" s="18"/>
      <c r="D14" s="13">
        <v>2036</v>
      </c>
      <c r="E14" s="19" t="s">
        <v>19</v>
      </c>
      <c r="F14" s="19" t="s">
        <v>20</v>
      </c>
      <c r="G14" s="19" t="s">
        <v>27</v>
      </c>
      <c r="H14" s="19" t="s">
        <v>22</v>
      </c>
      <c r="I14" s="19" t="s">
        <v>23</v>
      </c>
      <c r="J14" s="19">
        <v>1</v>
      </c>
      <c r="K14" s="20" t="s">
        <v>24</v>
      </c>
      <c r="L14" s="21" t="s">
        <v>25</v>
      </c>
      <c r="M14" s="19">
        <v>3280</v>
      </c>
      <c r="N14" s="22">
        <v>45754</v>
      </c>
    </row>
    <row r="15" spans="2:14">
      <c r="B15" s="17" t="s">
        <v>18</v>
      </c>
      <c r="C15" s="18"/>
      <c r="D15" s="13">
        <v>2037</v>
      </c>
      <c r="E15" s="19" t="s">
        <v>19</v>
      </c>
      <c r="F15" s="19" t="s">
        <v>20</v>
      </c>
      <c r="G15" s="19" t="s">
        <v>28</v>
      </c>
      <c r="H15" s="19" t="s">
        <v>22</v>
      </c>
      <c r="I15" s="19" t="s">
        <v>23</v>
      </c>
      <c r="J15" s="19">
        <v>1</v>
      </c>
      <c r="K15" s="20" t="s">
        <v>24</v>
      </c>
      <c r="L15" s="21" t="s">
        <v>25</v>
      </c>
      <c r="M15" s="19">
        <v>3281</v>
      </c>
      <c r="N15" s="22">
        <v>45754</v>
      </c>
    </row>
    <row r="16" spans="2:14">
      <c r="B16" s="17" t="s">
        <v>18</v>
      </c>
      <c r="C16" s="18"/>
      <c r="D16" s="13">
        <v>2038</v>
      </c>
      <c r="E16" s="19" t="s">
        <v>19</v>
      </c>
      <c r="F16" s="19" t="s">
        <v>20</v>
      </c>
      <c r="G16" s="19" t="s">
        <v>29</v>
      </c>
      <c r="H16" s="19" t="s">
        <v>22</v>
      </c>
      <c r="I16" s="19" t="s">
        <v>23</v>
      </c>
      <c r="J16" s="23">
        <v>1</v>
      </c>
      <c r="K16" s="24" t="s">
        <v>24</v>
      </c>
      <c r="L16" s="25" t="s">
        <v>25</v>
      </c>
      <c r="M16" s="19">
        <v>3282</v>
      </c>
      <c r="N16" s="22">
        <v>45754</v>
      </c>
    </row>
    <row r="17" spans="2:14" ht="15" thickBot="1">
      <c r="B17" s="17" t="s">
        <v>30</v>
      </c>
      <c r="C17" s="18"/>
      <c r="D17" s="19">
        <v>2039</v>
      </c>
      <c r="E17" s="19" t="s">
        <v>31</v>
      </c>
      <c r="F17" s="19" t="s">
        <v>31</v>
      </c>
      <c r="G17" s="19" t="s">
        <v>31</v>
      </c>
      <c r="H17" s="19" t="s">
        <v>32</v>
      </c>
      <c r="I17" s="26" t="s">
        <v>23</v>
      </c>
      <c r="J17" s="27">
        <v>1</v>
      </c>
      <c r="K17" s="28" t="s">
        <v>33</v>
      </c>
      <c r="L17" s="29">
        <v>22493</v>
      </c>
      <c r="M17" s="30">
        <v>3283</v>
      </c>
      <c r="N17" s="22">
        <v>45754</v>
      </c>
    </row>
    <row r="18" spans="2:14" ht="15.75" thickBot="1">
      <c r="B18" s="31"/>
      <c r="C18" s="32"/>
      <c r="D18" s="33"/>
      <c r="E18" s="33"/>
      <c r="F18" s="33"/>
      <c r="G18" s="33"/>
      <c r="H18" s="33"/>
      <c r="I18" s="34"/>
      <c r="J18" s="180" t="s">
        <v>34</v>
      </c>
      <c r="K18" s="188"/>
      <c r="L18" s="35" t="e">
        <f>+L17+L16+L15+L14+L13+L12</f>
        <v>#VALUE!</v>
      </c>
      <c r="M18" s="36"/>
      <c r="N18" s="32"/>
    </row>
    <row r="20" spans="2:14" ht="15.75" thickBot="1">
      <c r="B20" s="37" t="s">
        <v>5</v>
      </c>
      <c r="C20" s="38" t="s">
        <v>6</v>
      </c>
      <c r="D20" s="39" t="s">
        <v>7</v>
      </c>
      <c r="E20" s="39" t="s">
        <v>8</v>
      </c>
      <c r="F20" s="39" t="s">
        <v>9</v>
      </c>
      <c r="G20" s="39" t="s">
        <v>10</v>
      </c>
      <c r="H20" s="39" t="s">
        <v>11</v>
      </c>
      <c r="I20" s="39" t="s">
        <v>12</v>
      </c>
      <c r="J20" s="39" t="s">
        <v>13</v>
      </c>
      <c r="K20" s="39" t="s">
        <v>14</v>
      </c>
      <c r="L20" s="40" t="s">
        <v>15</v>
      </c>
      <c r="M20" s="39" t="s">
        <v>16</v>
      </c>
      <c r="N20" s="41" t="s">
        <v>17</v>
      </c>
    </row>
    <row r="21" spans="2:14" ht="15" thickBot="1">
      <c r="B21" s="13" t="s">
        <v>35</v>
      </c>
      <c r="C21" s="13"/>
      <c r="D21" s="13">
        <v>2023</v>
      </c>
      <c r="E21" s="19" t="s">
        <v>36</v>
      </c>
      <c r="F21" s="13" t="s">
        <v>31</v>
      </c>
      <c r="G21" s="13" t="s">
        <v>31</v>
      </c>
      <c r="H21" s="42">
        <v>45707</v>
      </c>
      <c r="I21" s="13" t="s">
        <v>37</v>
      </c>
      <c r="J21" s="43">
        <v>1</v>
      </c>
      <c r="K21" s="43" t="s">
        <v>38</v>
      </c>
      <c r="L21" s="44">
        <v>8250</v>
      </c>
      <c r="M21" s="13">
        <v>3284</v>
      </c>
      <c r="N21" s="42">
        <v>45789</v>
      </c>
    </row>
    <row r="22" spans="2:14" ht="15.75" thickBot="1">
      <c r="B22" s="13"/>
      <c r="C22" s="13"/>
      <c r="D22" s="13"/>
      <c r="E22" s="13"/>
      <c r="F22" s="13"/>
      <c r="G22" s="13"/>
      <c r="H22" s="42"/>
      <c r="I22" s="45"/>
      <c r="J22" s="202" t="s">
        <v>34</v>
      </c>
      <c r="K22" s="203"/>
      <c r="L22" s="46">
        <f>+L21</f>
        <v>8250</v>
      </c>
      <c r="M22" s="47"/>
      <c r="N22" s="13"/>
    </row>
    <row r="23" spans="2:14">
      <c r="B23" s="19" t="s">
        <v>39</v>
      </c>
      <c r="C23" s="20"/>
      <c r="D23" s="13">
        <v>2024</v>
      </c>
      <c r="E23" s="19" t="s">
        <v>36</v>
      </c>
      <c r="F23" s="19">
        <v>28033</v>
      </c>
      <c r="G23" s="13" t="s">
        <v>31</v>
      </c>
      <c r="H23" s="48">
        <v>45707</v>
      </c>
      <c r="I23" s="49" t="s">
        <v>37</v>
      </c>
      <c r="J23" s="47">
        <v>1</v>
      </c>
      <c r="K23" s="13" t="s">
        <v>38</v>
      </c>
      <c r="L23" s="50">
        <v>2565</v>
      </c>
      <c r="M23" s="19">
        <v>3285</v>
      </c>
      <c r="N23" s="42">
        <v>45789</v>
      </c>
    </row>
    <row r="24" spans="2:14">
      <c r="B24" s="19" t="s">
        <v>39</v>
      </c>
      <c r="C24" s="20"/>
      <c r="D24" s="13">
        <v>2025</v>
      </c>
      <c r="E24" s="19" t="s">
        <v>36</v>
      </c>
      <c r="F24" s="19">
        <v>28033</v>
      </c>
      <c r="G24" s="13" t="s">
        <v>31</v>
      </c>
      <c r="H24" s="48">
        <v>45707</v>
      </c>
      <c r="I24" s="49" t="s">
        <v>37</v>
      </c>
      <c r="J24" s="30">
        <v>1</v>
      </c>
      <c r="K24" s="13" t="s">
        <v>38</v>
      </c>
      <c r="L24" s="50">
        <v>2565</v>
      </c>
      <c r="M24" s="19">
        <v>3286</v>
      </c>
      <c r="N24" s="42">
        <v>45789</v>
      </c>
    </row>
    <row r="25" spans="2:14">
      <c r="B25" s="19" t="s">
        <v>39</v>
      </c>
      <c r="C25" s="20"/>
      <c r="D25" s="13">
        <v>2026</v>
      </c>
      <c r="E25" s="19" t="s">
        <v>36</v>
      </c>
      <c r="F25" s="19">
        <v>28033</v>
      </c>
      <c r="G25" s="13" t="s">
        <v>31</v>
      </c>
      <c r="H25" s="48">
        <v>45707</v>
      </c>
      <c r="I25" s="49" t="s">
        <v>37</v>
      </c>
      <c r="J25" s="30">
        <v>1</v>
      </c>
      <c r="K25" s="13" t="s">
        <v>38</v>
      </c>
      <c r="L25" s="50">
        <v>2565</v>
      </c>
      <c r="M25" s="19">
        <v>3287</v>
      </c>
      <c r="N25" s="42">
        <v>45789</v>
      </c>
    </row>
    <row r="26" spans="2:14">
      <c r="B26" s="19" t="s">
        <v>39</v>
      </c>
      <c r="C26" s="20"/>
      <c r="D26" s="13">
        <v>2027</v>
      </c>
      <c r="E26" s="19" t="s">
        <v>36</v>
      </c>
      <c r="F26" s="19">
        <v>28033</v>
      </c>
      <c r="G26" s="13" t="s">
        <v>31</v>
      </c>
      <c r="H26" s="48">
        <v>45707</v>
      </c>
      <c r="I26" s="49" t="s">
        <v>37</v>
      </c>
      <c r="J26" s="30">
        <v>1</v>
      </c>
      <c r="K26" s="13" t="s">
        <v>38</v>
      </c>
      <c r="L26" s="50">
        <v>2565</v>
      </c>
      <c r="M26" s="19">
        <v>3288</v>
      </c>
      <c r="N26" s="42">
        <v>45789</v>
      </c>
    </row>
    <row r="27" spans="2:14">
      <c r="B27" s="19" t="s">
        <v>39</v>
      </c>
      <c r="C27" s="20"/>
      <c r="D27" s="13">
        <v>2028</v>
      </c>
      <c r="E27" s="19" t="s">
        <v>36</v>
      </c>
      <c r="F27" s="19">
        <v>28033</v>
      </c>
      <c r="G27" s="13" t="s">
        <v>31</v>
      </c>
      <c r="H27" s="48">
        <v>45707</v>
      </c>
      <c r="I27" s="49" t="s">
        <v>37</v>
      </c>
      <c r="J27" s="30">
        <v>1</v>
      </c>
      <c r="K27" s="13" t="s">
        <v>38</v>
      </c>
      <c r="L27" s="50">
        <v>2565</v>
      </c>
      <c r="M27" s="19">
        <v>3289</v>
      </c>
      <c r="N27" s="42">
        <v>45789</v>
      </c>
    </row>
    <row r="28" spans="2:14">
      <c r="B28" s="19" t="s">
        <v>39</v>
      </c>
      <c r="C28" s="20"/>
      <c r="D28" s="13">
        <v>2029</v>
      </c>
      <c r="E28" s="19" t="s">
        <v>36</v>
      </c>
      <c r="F28" s="19">
        <v>28033</v>
      </c>
      <c r="G28" s="13" t="s">
        <v>31</v>
      </c>
      <c r="H28" s="48">
        <v>45707</v>
      </c>
      <c r="I28" s="49" t="s">
        <v>37</v>
      </c>
      <c r="J28" s="30">
        <v>1</v>
      </c>
      <c r="K28" s="13" t="s">
        <v>38</v>
      </c>
      <c r="L28" s="50">
        <v>2565</v>
      </c>
      <c r="M28" s="19">
        <v>3290</v>
      </c>
      <c r="N28" s="42">
        <v>45789</v>
      </c>
    </row>
    <row r="29" spans="2:14">
      <c r="B29" s="19" t="s">
        <v>39</v>
      </c>
      <c r="C29" s="20"/>
      <c r="D29" s="13">
        <v>2030</v>
      </c>
      <c r="E29" s="19" t="s">
        <v>36</v>
      </c>
      <c r="F29" s="19">
        <v>28033</v>
      </c>
      <c r="G29" s="13" t="s">
        <v>31</v>
      </c>
      <c r="H29" s="48">
        <v>45707</v>
      </c>
      <c r="I29" s="49" t="s">
        <v>37</v>
      </c>
      <c r="J29" s="30">
        <v>1</v>
      </c>
      <c r="K29" s="13" t="s">
        <v>38</v>
      </c>
      <c r="L29" s="50">
        <v>2565</v>
      </c>
      <c r="M29" s="19">
        <v>3291</v>
      </c>
      <c r="N29" s="42">
        <v>45789</v>
      </c>
    </row>
    <row r="30" spans="2:14">
      <c r="B30" s="19" t="s">
        <v>39</v>
      </c>
      <c r="C30" s="20"/>
      <c r="D30" s="13">
        <v>2031</v>
      </c>
      <c r="E30" s="19" t="s">
        <v>36</v>
      </c>
      <c r="F30" s="19">
        <v>28033</v>
      </c>
      <c r="G30" s="13" t="s">
        <v>31</v>
      </c>
      <c r="H30" s="48">
        <v>45707</v>
      </c>
      <c r="I30" s="49" t="s">
        <v>37</v>
      </c>
      <c r="J30" s="30">
        <v>1</v>
      </c>
      <c r="K30" s="13" t="s">
        <v>38</v>
      </c>
      <c r="L30" s="50">
        <v>2565</v>
      </c>
      <c r="M30" s="19">
        <v>3292</v>
      </c>
      <c r="N30" s="42">
        <v>45789</v>
      </c>
    </row>
    <row r="31" spans="2:14">
      <c r="B31" s="19" t="s">
        <v>39</v>
      </c>
      <c r="C31" s="20"/>
      <c r="D31" s="13">
        <v>2032</v>
      </c>
      <c r="E31" s="19" t="s">
        <v>36</v>
      </c>
      <c r="F31" s="19">
        <v>28033</v>
      </c>
      <c r="G31" s="13" t="s">
        <v>31</v>
      </c>
      <c r="H31" s="48">
        <v>45707</v>
      </c>
      <c r="I31" s="49" t="s">
        <v>37</v>
      </c>
      <c r="J31" s="30">
        <v>1</v>
      </c>
      <c r="K31" s="13" t="s">
        <v>38</v>
      </c>
      <c r="L31" s="50">
        <v>2565</v>
      </c>
      <c r="M31" s="19">
        <v>3293</v>
      </c>
      <c r="N31" s="42">
        <v>45789</v>
      </c>
    </row>
    <row r="32" spans="2:14">
      <c r="B32" s="23" t="s">
        <v>39</v>
      </c>
      <c r="C32" s="24"/>
      <c r="D32" s="43">
        <v>2033</v>
      </c>
      <c r="E32" s="23" t="s">
        <v>36</v>
      </c>
      <c r="F32" s="23">
        <v>28033</v>
      </c>
      <c r="G32" s="43" t="s">
        <v>31</v>
      </c>
      <c r="H32" s="51">
        <v>45707</v>
      </c>
      <c r="I32" s="49" t="s">
        <v>37</v>
      </c>
      <c r="J32" s="52">
        <v>1</v>
      </c>
      <c r="K32" s="43" t="s">
        <v>38</v>
      </c>
      <c r="L32" s="44">
        <v>2565</v>
      </c>
      <c r="M32" s="19">
        <v>3294</v>
      </c>
      <c r="N32" s="42">
        <v>45789</v>
      </c>
    </row>
    <row r="33" spans="2:14">
      <c r="B33" s="53" t="s">
        <v>40</v>
      </c>
      <c r="C33" s="53"/>
      <c r="D33" s="49">
        <v>2040</v>
      </c>
      <c r="E33" s="49" t="s">
        <v>31</v>
      </c>
      <c r="F33" s="53" t="s">
        <v>31</v>
      </c>
      <c r="G33" s="54" t="s">
        <v>31</v>
      </c>
      <c r="H33" s="55">
        <v>45707</v>
      </c>
      <c r="I33" s="49" t="s">
        <v>37</v>
      </c>
      <c r="J33" s="56">
        <v>1</v>
      </c>
      <c r="K33" s="49" t="s">
        <v>41</v>
      </c>
      <c r="L33" s="57">
        <f t="shared" ref="L33:L34" si="0">12500+2250</f>
        <v>14750</v>
      </c>
      <c r="M33" s="19">
        <v>3295</v>
      </c>
      <c r="N33" s="42">
        <v>45789</v>
      </c>
    </row>
    <row r="34" spans="2:14" ht="15" thickBot="1">
      <c r="B34" s="53" t="s">
        <v>40</v>
      </c>
      <c r="C34" s="53"/>
      <c r="D34" s="49">
        <v>2041</v>
      </c>
      <c r="E34" s="49" t="s">
        <v>31</v>
      </c>
      <c r="F34" s="53" t="s">
        <v>31</v>
      </c>
      <c r="G34" s="54" t="s">
        <v>31</v>
      </c>
      <c r="H34" s="55">
        <v>45707</v>
      </c>
      <c r="I34" s="49" t="s">
        <v>37</v>
      </c>
      <c r="J34" s="56">
        <v>1</v>
      </c>
      <c r="K34" s="49" t="s">
        <v>41</v>
      </c>
      <c r="L34" s="57">
        <f t="shared" si="0"/>
        <v>14750</v>
      </c>
      <c r="M34" s="19">
        <v>3296</v>
      </c>
      <c r="N34" s="42">
        <v>45789</v>
      </c>
    </row>
    <row r="35" spans="2:14" ht="15.75" thickBot="1">
      <c r="B35" s="49"/>
      <c r="C35" s="53"/>
      <c r="D35" s="49"/>
      <c r="E35" s="49"/>
      <c r="F35" s="49"/>
      <c r="G35" s="49"/>
      <c r="H35" s="58"/>
      <c r="I35" s="59"/>
      <c r="J35" s="193" t="s">
        <v>34</v>
      </c>
      <c r="K35" s="194"/>
      <c r="L35" s="60">
        <f>SUM(L23:L34)</f>
        <v>55150</v>
      </c>
      <c r="M35" s="56"/>
      <c r="N35" s="53"/>
    </row>
    <row r="36" spans="2:14" ht="15">
      <c r="B36" s="61" t="s">
        <v>5</v>
      </c>
      <c r="C36" s="62" t="s">
        <v>6</v>
      </c>
      <c r="D36" s="63" t="s">
        <v>7</v>
      </c>
      <c r="E36" s="63" t="s">
        <v>8</v>
      </c>
      <c r="F36" s="63" t="s">
        <v>9</v>
      </c>
      <c r="G36" s="63" t="s">
        <v>10</v>
      </c>
      <c r="H36" s="63" t="s">
        <v>11</v>
      </c>
      <c r="I36" s="63" t="s">
        <v>12</v>
      </c>
      <c r="J36" s="63" t="s">
        <v>13</v>
      </c>
      <c r="K36" s="63" t="s">
        <v>14</v>
      </c>
      <c r="L36" s="64" t="s">
        <v>15</v>
      </c>
      <c r="M36" s="63" t="s">
        <v>16</v>
      </c>
      <c r="N36" s="65" t="s">
        <v>17</v>
      </c>
    </row>
    <row r="37" spans="2:14">
      <c r="B37" s="53" t="s">
        <v>42</v>
      </c>
      <c r="C37" s="53"/>
      <c r="D37" s="49">
        <v>2042</v>
      </c>
      <c r="E37" s="49" t="s">
        <v>31</v>
      </c>
      <c r="F37" s="53" t="s">
        <v>31</v>
      </c>
      <c r="G37" s="54" t="s">
        <v>31</v>
      </c>
      <c r="H37" s="58">
        <v>45707</v>
      </c>
      <c r="I37" s="56" t="s">
        <v>43</v>
      </c>
      <c r="J37" s="49">
        <v>1</v>
      </c>
      <c r="K37" s="66" t="s">
        <v>41</v>
      </c>
      <c r="L37" s="57">
        <v>9362.5</v>
      </c>
      <c r="M37" s="56">
        <v>3297</v>
      </c>
      <c r="N37" s="42">
        <v>45789</v>
      </c>
    </row>
    <row r="38" spans="2:14">
      <c r="B38" s="53" t="s">
        <v>44</v>
      </c>
      <c r="C38" s="53"/>
      <c r="D38" s="49">
        <v>2043</v>
      </c>
      <c r="E38" s="49" t="s">
        <v>31</v>
      </c>
      <c r="F38" s="53" t="s">
        <v>31</v>
      </c>
      <c r="G38" s="54" t="s">
        <v>31</v>
      </c>
      <c r="H38" s="58">
        <v>45707</v>
      </c>
      <c r="I38" s="56" t="s">
        <v>43</v>
      </c>
      <c r="J38" s="49">
        <v>1</v>
      </c>
      <c r="K38" s="66" t="s">
        <v>41</v>
      </c>
      <c r="L38" s="67">
        <f>8190+1474.2</f>
        <v>9664.2000000000007</v>
      </c>
      <c r="M38" s="56">
        <v>3298</v>
      </c>
      <c r="N38" s="42">
        <v>45789</v>
      </c>
    </row>
    <row r="39" spans="2:14" ht="15" thickBot="1">
      <c r="B39" s="53" t="s">
        <v>42</v>
      </c>
      <c r="C39" s="53"/>
      <c r="D39" s="49">
        <v>2044</v>
      </c>
      <c r="E39" s="49" t="s">
        <v>31</v>
      </c>
      <c r="F39" s="53" t="s">
        <v>31</v>
      </c>
      <c r="G39" s="54" t="s">
        <v>31</v>
      </c>
      <c r="H39" s="58">
        <v>45707</v>
      </c>
      <c r="I39" s="56" t="s">
        <v>43</v>
      </c>
      <c r="J39" s="27">
        <v>1</v>
      </c>
      <c r="K39" s="68" t="s">
        <v>41</v>
      </c>
      <c r="L39" s="67">
        <v>9362.5</v>
      </c>
      <c r="M39" s="56">
        <v>3299</v>
      </c>
      <c r="N39" s="42">
        <v>45789</v>
      </c>
    </row>
    <row r="40" spans="2:14" ht="15">
      <c r="B40" s="28"/>
      <c r="C40" s="28"/>
      <c r="D40" s="27"/>
      <c r="E40" s="27"/>
      <c r="F40" s="28"/>
      <c r="G40" s="28"/>
      <c r="H40" s="69"/>
      <c r="I40" s="68"/>
      <c r="J40" s="191" t="s">
        <v>34</v>
      </c>
      <c r="K40" s="192"/>
      <c r="L40" s="70">
        <f>SUM(L37:L39)</f>
        <v>28389.200000000001</v>
      </c>
      <c r="M40" s="71"/>
      <c r="N40" s="28"/>
    </row>
    <row r="41" spans="2:14" ht="15">
      <c r="B41" s="72" t="s">
        <v>5</v>
      </c>
      <c r="C41" s="73" t="s">
        <v>6</v>
      </c>
      <c r="D41" s="72" t="s">
        <v>7</v>
      </c>
      <c r="E41" s="72" t="s">
        <v>8</v>
      </c>
      <c r="F41" s="72" t="s">
        <v>9</v>
      </c>
      <c r="G41" s="72" t="s">
        <v>10</v>
      </c>
      <c r="H41" s="72" t="s">
        <v>11</v>
      </c>
      <c r="I41" s="72" t="s">
        <v>12</v>
      </c>
      <c r="J41" s="72" t="s">
        <v>13</v>
      </c>
      <c r="K41" s="72" t="s">
        <v>14</v>
      </c>
      <c r="L41" s="74" t="s">
        <v>15</v>
      </c>
      <c r="M41" s="72" t="s">
        <v>16</v>
      </c>
      <c r="N41" s="73" t="s">
        <v>17</v>
      </c>
    </row>
    <row r="42" spans="2:14">
      <c r="B42" s="75" t="s">
        <v>42</v>
      </c>
      <c r="C42" s="75"/>
      <c r="D42" s="76">
        <v>2045</v>
      </c>
      <c r="E42" s="49" t="s">
        <v>31</v>
      </c>
      <c r="F42" s="53" t="s">
        <v>31</v>
      </c>
      <c r="G42" s="54" t="s">
        <v>31</v>
      </c>
      <c r="H42" s="58">
        <v>45707</v>
      </c>
      <c r="I42" s="77" t="s">
        <v>45</v>
      </c>
      <c r="J42" s="76">
        <v>1</v>
      </c>
      <c r="K42" s="76" t="s">
        <v>46</v>
      </c>
      <c r="L42" s="57">
        <v>14695.72</v>
      </c>
      <c r="M42" s="76">
        <v>3300</v>
      </c>
      <c r="N42" s="78">
        <v>45790</v>
      </c>
    </row>
    <row r="43" spans="2:14">
      <c r="B43" s="75" t="s">
        <v>42</v>
      </c>
      <c r="C43" s="53"/>
      <c r="D43" s="76">
        <v>2046</v>
      </c>
      <c r="E43" s="49" t="s">
        <v>31</v>
      </c>
      <c r="F43" s="53" t="s">
        <v>31</v>
      </c>
      <c r="G43" s="54" t="s">
        <v>31</v>
      </c>
      <c r="H43" s="58">
        <v>45707</v>
      </c>
      <c r="I43" s="56" t="s">
        <v>45</v>
      </c>
      <c r="J43" s="49">
        <v>1</v>
      </c>
      <c r="K43" s="76" t="s">
        <v>46</v>
      </c>
      <c r="L43" s="57">
        <v>14695.72</v>
      </c>
      <c r="M43" s="76">
        <v>3301</v>
      </c>
      <c r="N43" s="78">
        <v>45790</v>
      </c>
    </row>
    <row r="44" spans="2:14">
      <c r="B44" s="75" t="s">
        <v>42</v>
      </c>
      <c r="C44" s="53"/>
      <c r="D44" s="76">
        <v>2047</v>
      </c>
      <c r="E44" s="49" t="s">
        <v>31</v>
      </c>
      <c r="F44" s="53" t="s">
        <v>31</v>
      </c>
      <c r="G44" s="54" t="s">
        <v>31</v>
      </c>
      <c r="H44" s="58">
        <v>45707</v>
      </c>
      <c r="I44" s="56" t="s">
        <v>45</v>
      </c>
      <c r="J44" s="49">
        <v>1</v>
      </c>
      <c r="K44" s="76" t="s">
        <v>46</v>
      </c>
      <c r="L44" s="57">
        <v>14695.72</v>
      </c>
      <c r="M44" s="49">
        <v>3302</v>
      </c>
      <c r="N44" s="78">
        <v>45790</v>
      </c>
    </row>
    <row r="45" spans="2:14" ht="15" thickBot="1">
      <c r="B45" s="53" t="s">
        <v>47</v>
      </c>
      <c r="C45" s="53"/>
      <c r="D45" s="76">
        <v>2048</v>
      </c>
      <c r="E45" s="49" t="s">
        <v>31</v>
      </c>
      <c r="F45" s="53" t="s">
        <v>31</v>
      </c>
      <c r="G45" s="54" t="s">
        <v>31</v>
      </c>
      <c r="H45" s="58">
        <v>45707</v>
      </c>
      <c r="I45" s="56" t="s">
        <v>45</v>
      </c>
      <c r="J45" s="49">
        <v>1</v>
      </c>
      <c r="K45" s="49" t="s">
        <v>48</v>
      </c>
      <c r="L45" s="79">
        <v>7788</v>
      </c>
      <c r="M45" s="49">
        <v>3303</v>
      </c>
      <c r="N45" s="78">
        <v>45790</v>
      </c>
    </row>
    <row r="46" spans="2:14" ht="15.75" thickBot="1">
      <c r="D46" s="80"/>
      <c r="E46" s="80"/>
      <c r="H46" s="81"/>
      <c r="I46" s="80"/>
      <c r="J46" s="191" t="s">
        <v>34</v>
      </c>
      <c r="K46" s="192"/>
      <c r="L46" s="70">
        <f>SUM(L42:L45)</f>
        <v>51875.159999999996</v>
      </c>
      <c r="M46" s="80"/>
    </row>
    <row r="47" spans="2:14" ht="15">
      <c r="B47" s="61" t="s">
        <v>5</v>
      </c>
      <c r="C47" s="62" t="s">
        <v>6</v>
      </c>
      <c r="D47" s="63" t="s">
        <v>7</v>
      </c>
      <c r="E47" s="63" t="s">
        <v>8</v>
      </c>
      <c r="F47" s="63" t="s">
        <v>9</v>
      </c>
      <c r="G47" s="63" t="s">
        <v>10</v>
      </c>
      <c r="H47" s="63" t="s">
        <v>11</v>
      </c>
      <c r="I47" s="63" t="s">
        <v>12</v>
      </c>
      <c r="J47" s="63" t="s">
        <v>13</v>
      </c>
      <c r="K47" s="63" t="s">
        <v>14</v>
      </c>
      <c r="L47" s="64" t="s">
        <v>15</v>
      </c>
      <c r="M47" s="63" t="s">
        <v>16</v>
      </c>
      <c r="N47" s="65" t="s">
        <v>17</v>
      </c>
    </row>
    <row r="48" spans="2:14" ht="15" thickBot="1">
      <c r="B48" s="53" t="s">
        <v>47</v>
      </c>
      <c r="C48" s="53"/>
      <c r="D48" s="49">
        <v>2049</v>
      </c>
      <c r="E48" s="49" t="s">
        <v>31</v>
      </c>
      <c r="F48" s="53" t="s">
        <v>31</v>
      </c>
      <c r="G48" s="54" t="s">
        <v>31</v>
      </c>
      <c r="H48" s="58">
        <v>45707</v>
      </c>
      <c r="I48" s="56" t="s">
        <v>49</v>
      </c>
      <c r="J48" s="27">
        <v>1</v>
      </c>
      <c r="K48" s="27" t="s">
        <v>48</v>
      </c>
      <c r="L48" s="82">
        <v>7788</v>
      </c>
      <c r="M48" s="49">
        <v>3304</v>
      </c>
      <c r="N48" s="78">
        <v>45790</v>
      </c>
    </row>
    <row r="49" spans="2:14" ht="15.75" thickBot="1">
      <c r="B49" s="53"/>
      <c r="C49" s="53"/>
      <c r="D49" s="49"/>
      <c r="E49" s="49"/>
      <c r="F49" s="53"/>
      <c r="G49" s="54"/>
      <c r="H49" s="58"/>
      <c r="I49" s="83"/>
      <c r="J49" s="193" t="s">
        <v>34</v>
      </c>
      <c r="K49" s="194"/>
      <c r="L49" s="84">
        <f>SUM(L48)</f>
        <v>7788</v>
      </c>
      <c r="M49" s="56"/>
      <c r="N49" s="53"/>
    </row>
    <row r="50" spans="2:14" ht="15">
      <c r="B50" s="61" t="s">
        <v>5</v>
      </c>
      <c r="C50" s="62" t="s">
        <v>6</v>
      </c>
      <c r="D50" s="63" t="s">
        <v>7</v>
      </c>
      <c r="E50" s="63" t="s">
        <v>8</v>
      </c>
      <c r="F50" s="63" t="s">
        <v>9</v>
      </c>
      <c r="G50" s="63" t="s">
        <v>10</v>
      </c>
      <c r="H50" s="63" t="s">
        <v>11</v>
      </c>
      <c r="I50" s="63" t="s">
        <v>12</v>
      </c>
      <c r="J50" s="63" t="s">
        <v>13</v>
      </c>
      <c r="K50" s="63" t="s">
        <v>14</v>
      </c>
      <c r="L50" s="64" t="s">
        <v>15</v>
      </c>
      <c r="M50" s="63" t="s">
        <v>16</v>
      </c>
      <c r="N50" s="65" t="s">
        <v>17</v>
      </c>
    </row>
    <row r="51" spans="2:14" ht="15" thickBot="1">
      <c r="B51" s="53" t="s">
        <v>42</v>
      </c>
      <c r="C51" s="53"/>
      <c r="D51" s="49">
        <v>2050</v>
      </c>
      <c r="E51" s="49" t="s">
        <v>31</v>
      </c>
      <c r="F51" s="53" t="s">
        <v>31</v>
      </c>
      <c r="G51" s="54" t="s">
        <v>31</v>
      </c>
      <c r="H51" s="58">
        <v>45707</v>
      </c>
      <c r="I51" s="56" t="s">
        <v>43</v>
      </c>
      <c r="J51" s="49">
        <v>1</v>
      </c>
      <c r="K51" s="49" t="s">
        <v>50</v>
      </c>
      <c r="L51" s="82">
        <v>14184.38</v>
      </c>
      <c r="M51" s="49">
        <v>3305</v>
      </c>
      <c r="N51" s="78">
        <v>45790</v>
      </c>
    </row>
    <row r="52" spans="2:14" ht="15.75" thickBot="1">
      <c r="B52" s="53"/>
      <c r="C52" s="53"/>
      <c r="D52" s="49"/>
      <c r="E52" s="49"/>
      <c r="F52" s="53"/>
      <c r="G52" s="54"/>
      <c r="H52" s="58"/>
      <c r="I52" s="56"/>
      <c r="J52" s="193" t="s">
        <v>34</v>
      </c>
      <c r="K52" s="194"/>
      <c r="L52" s="84">
        <f>SUM(L51)</f>
        <v>14184.38</v>
      </c>
      <c r="M52" s="49"/>
      <c r="N52" s="53"/>
    </row>
    <row r="53" spans="2:14" ht="15">
      <c r="B53" s="61" t="s">
        <v>5</v>
      </c>
      <c r="C53" s="62" t="s">
        <v>6</v>
      </c>
      <c r="D53" s="63" t="s">
        <v>7</v>
      </c>
      <c r="E53" s="63" t="s">
        <v>8</v>
      </c>
      <c r="F53" s="63" t="s">
        <v>9</v>
      </c>
      <c r="G53" s="63" t="s">
        <v>10</v>
      </c>
      <c r="H53" s="63" t="s">
        <v>11</v>
      </c>
      <c r="I53" s="63" t="s">
        <v>12</v>
      </c>
      <c r="J53" s="63" t="s">
        <v>13</v>
      </c>
      <c r="K53" s="63" t="s">
        <v>14</v>
      </c>
      <c r="L53" s="64" t="s">
        <v>15</v>
      </c>
      <c r="M53" s="63" t="s">
        <v>16</v>
      </c>
      <c r="N53" s="65" t="s">
        <v>17</v>
      </c>
    </row>
    <row r="54" spans="2:14" ht="15" thickBot="1">
      <c r="B54" s="53" t="s">
        <v>42</v>
      </c>
      <c r="C54" s="53"/>
      <c r="D54" s="49">
        <v>2051</v>
      </c>
      <c r="E54" s="49" t="s">
        <v>31</v>
      </c>
      <c r="F54" s="53" t="s">
        <v>31</v>
      </c>
      <c r="G54" s="54" t="s">
        <v>31</v>
      </c>
      <c r="H54" s="58">
        <v>45707</v>
      </c>
      <c r="I54" s="56" t="s">
        <v>51</v>
      </c>
      <c r="J54" s="49">
        <v>1</v>
      </c>
      <c r="K54" s="49" t="s">
        <v>50</v>
      </c>
      <c r="L54" s="82">
        <v>14184.38</v>
      </c>
      <c r="M54" s="49">
        <v>3306</v>
      </c>
      <c r="N54" s="78">
        <v>45790</v>
      </c>
    </row>
    <row r="55" spans="2:14" ht="15.75" thickBot="1">
      <c r="B55" s="53"/>
      <c r="C55" s="53"/>
      <c r="D55" s="49"/>
      <c r="E55" s="49"/>
      <c r="F55" s="53"/>
      <c r="G55" s="54"/>
      <c r="H55" s="58"/>
      <c r="I55" s="56"/>
      <c r="J55" s="193" t="s">
        <v>34</v>
      </c>
      <c r="K55" s="194"/>
      <c r="L55" s="84">
        <f>SUM(L54)</f>
        <v>14184.38</v>
      </c>
      <c r="M55" s="49"/>
      <c r="N55" s="53"/>
    </row>
    <row r="56" spans="2:14" ht="15">
      <c r="B56" s="61" t="s">
        <v>5</v>
      </c>
      <c r="C56" s="62" t="s">
        <v>6</v>
      </c>
      <c r="D56" s="63" t="s">
        <v>7</v>
      </c>
      <c r="E56" s="63" t="s">
        <v>8</v>
      </c>
      <c r="F56" s="63" t="s">
        <v>9</v>
      </c>
      <c r="G56" s="63" t="s">
        <v>10</v>
      </c>
      <c r="H56" s="63" t="s">
        <v>11</v>
      </c>
      <c r="I56" s="63" t="s">
        <v>12</v>
      </c>
      <c r="J56" s="63" t="s">
        <v>13</v>
      </c>
      <c r="K56" s="63" t="s">
        <v>14</v>
      </c>
      <c r="L56" s="64" t="s">
        <v>15</v>
      </c>
      <c r="M56" s="63" t="s">
        <v>16</v>
      </c>
      <c r="N56" s="65" t="s">
        <v>17</v>
      </c>
    </row>
    <row r="57" spans="2:14">
      <c r="B57" s="53" t="s">
        <v>47</v>
      </c>
      <c r="C57" s="53"/>
      <c r="D57" s="49">
        <v>2052</v>
      </c>
      <c r="E57" s="49" t="s">
        <v>31</v>
      </c>
      <c r="F57" s="53" t="s">
        <v>31</v>
      </c>
      <c r="G57" s="54" t="s">
        <v>31</v>
      </c>
      <c r="H57" s="58">
        <v>45707</v>
      </c>
      <c r="I57" s="56" t="s">
        <v>52</v>
      </c>
      <c r="J57" s="49">
        <v>1</v>
      </c>
      <c r="K57" s="49" t="s">
        <v>48</v>
      </c>
      <c r="L57" s="79">
        <v>7788</v>
      </c>
      <c r="M57" s="85">
        <v>3307</v>
      </c>
      <c r="N57" s="78">
        <v>45790</v>
      </c>
    </row>
    <row r="58" spans="2:14">
      <c r="B58" s="53" t="s">
        <v>53</v>
      </c>
      <c r="C58" s="53"/>
      <c r="D58" s="49">
        <v>2053</v>
      </c>
      <c r="E58" s="49" t="s">
        <v>31</v>
      </c>
      <c r="F58" s="53" t="s">
        <v>31</v>
      </c>
      <c r="G58" s="54" t="s">
        <v>31</v>
      </c>
      <c r="H58" s="58">
        <v>45707</v>
      </c>
      <c r="I58" s="56" t="s">
        <v>52</v>
      </c>
      <c r="J58" s="49">
        <v>1</v>
      </c>
      <c r="K58" s="49" t="s">
        <v>46</v>
      </c>
      <c r="L58" s="57">
        <v>9362.5</v>
      </c>
      <c r="M58" s="85">
        <v>3308</v>
      </c>
      <c r="N58" s="78">
        <v>45790</v>
      </c>
    </row>
    <row r="59" spans="2:14">
      <c r="B59" s="28" t="s">
        <v>54</v>
      </c>
      <c r="C59" s="53"/>
      <c r="D59" s="49">
        <v>2054</v>
      </c>
      <c r="E59" s="27" t="s">
        <v>31</v>
      </c>
      <c r="F59" s="28" t="s">
        <v>31</v>
      </c>
      <c r="G59" s="28" t="s">
        <v>31</v>
      </c>
      <c r="H59" s="86">
        <v>45707</v>
      </c>
      <c r="I59" s="56" t="s">
        <v>52</v>
      </c>
      <c r="J59" s="68">
        <v>1</v>
      </c>
      <c r="K59" s="49" t="s">
        <v>46</v>
      </c>
      <c r="L59" s="87">
        <f t="shared" ref="L59:L60" si="1">4032+725.96</f>
        <v>4757.96</v>
      </c>
      <c r="M59" s="85">
        <v>3309</v>
      </c>
      <c r="N59" s="78">
        <v>45790</v>
      </c>
    </row>
    <row r="60" spans="2:14">
      <c r="B60" s="28" t="s">
        <v>54</v>
      </c>
      <c r="C60" s="53"/>
      <c r="D60" s="49">
        <v>2055</v>
      </c>
      <c r="E60" s="27" t="s">
        <v>31</v>
      </c>
      <c r="F60" s="28" t="s">
        <v>31</v>
      </c>
      <c r="G60" s="28" t="s">
        <v>31</v>
      </c>
      <c r="H60" s="86">
        <v>45707</v>
      </c>
      <c r="I60" s="56" t="s">
        <v>52</v>
      </c>
      <c r="J60" s="68">
        <v>1</v>
      </c>
      <c r="K60" s="49" t="s">
        <v>46</v>
      </c>
      <c r="L60" s="87">
        <f t="shared" si="1"/>
        <v>4757.96</v>
      </c>
      <c r="M60" s="85">
        <v>3310</v>
      </c>
      <c r="N60" s="78">
        <v>45790</v>
      </c>
    </row>
    <row r="61" spans="2:14">
      <c r="B61" s="53" t="s">
        <v>53</v>
      </c>
      <c r="C61" s="53"/>
      <c r="D61" s="49">
        <v>2056</v>
      </c>
      <c r="E61" s="49" t="s">
        <v>31</v>
      </c>
      <c r="F61" s="53" t="s">
        <v>31</v>
      </c>
      <c r="G61" s="54" t="s">
        <v>31</v>
      </c>
      <c r="H61" s="58">
        <v>45707</v>
      </c>
      <c r="I61" s="56" t="s">
        <v>52</v>
      </c>
      <c r="J61" s="49">
        <v>1</v>
      </c>
      <c r="K61" s="49" t="s">
        <v>46</v>
      </c>
      <c r="L61" s="57">
        <v>9362.5</v>
      </c>
      <c r="M61" s="85">
        <v>3311</v>
      </c>
      <c r="N61" s="78">
        <v>45790</v>
      </c>
    </row>
    <row r="62" spans="2:14" ht="15" thickBot="1">
      <c r="B62" s="53" t="s">
        <v>53</v>
      </c>
      <c r="C62" s="53"/>
      <c r="D62" s="49">
        <v>2057</v>
      </c>
      <c r="E62" s="49" t="s">
        <v>31</v>
      </c>
      <c r="F62" s="53" t="s">
        <v>31</v>
      </c>
      <c r="G62" s="54" t="s">
        <v>31</v>
      </c>
      <c r="H62" s="58">
        <v>45707</v>
      </c>
      <c r="I62" s="56" t="s">
        <v>52</v>
      </c>
      <c r="J62" s="49">
        <v>1</v>
      </c>
      <c r="K62" s="49" t="s">
        <v>46</v>
      </c>
      <c r="L62" s="57">
        <v>9362.5</v>
      </c>
      <c r="M62" s="85">
        <v>3312</v>
      </c>
      <c r="N62" s="78">
        <v>45790</v>
      </c>
    </row>
    <row r="63" spans="2:14" ht="15.75" thickBot="1">
      <c r="B63" s="53"/>
      <c r="C63" s="53"/>
      <c r="D63" s="49"/>
      <c r="E63" s="49"/>
      <c r="F63" s="53"/>
      <c r="G63" s="54"/>
      <c r="H63" s="58"/>
      <c r="I63" s="56"/>
      <c r="J63" s="193" t="s">
        <v>34</v>
      </c>
      <c r="K63" s="194"/>
      <c r="L63" s="84">
        <f>SUM(L57:L62)</f>
        <v>45391.42</v>
      </c>
      <c r="M63" s="49"/>
      <c r="N63" s="53"/>
    </row>
    <row r="64" spans="2:14" ht="15">
      <c r="B64" s="61" t="s">
        <v>5</v>
      </c>
      <c r="C64" s="62" t="s">
        <v>6</v>
      </c>
      <c r="D64" s="63" t="s">
        <v>7</v>
      </c>
      <c r="E64" s="63" t="s">
        <v>8</v>
      </c>
      <c r="F64" s="63" t="s">
        <v>9</v>
      </c>
      <c r="G64" s="63" t="s">
        <v>10</v>
      </c>
      <c r="H64" s="63" t="s">
        <v>11</v>
      </c>
      <c r="I64" s="63" t="s">
        <v>12</v>
      </c>
      <c r="J64" s="63" t="s">
        <v>13</v>
      </c>
      <c r="K64" s="63" t="s">
        <v>14</v>
      </c>
      <c r="L64" s="64" t="s">
        <v>15</v>
      </c>
      <c r="M64" s="63" t="s">
        <v>16</v>
      </c>
      <c r="N64" s="65" t="s">
        <v>17</v>
      </c>
    </row>
    <row r="65" spans="2:14">
      <c r="B65" s="75" t="s">
        <v>53</v>
      </c>
      <c r="C65" s="53"/>
      <c r="D65" s="49">
        <v>2058</v>
      </c>
      <c r="E65" s="49" t="s">
        <v>31</v>
      </c>
      <c r="F65" s="53" t="s">
        <v>31</v>
      </c>
      <c r="G65" s="54" t="s">
        <v>31</v>
      </c>
      <c r="H65" s="58">
        <v>45707</v>
      </c>
      <c r="I65" s="56" t="s">
        <v>55</v>
      </c>
      <c r="J65" s="49">
        <v>1</v>
      </c>
      <c r="K65" s="49" t="s">
        <v>46</v>
      </c>
      <c r="L65" s="57">
        <v>9362.5</v>
      </c>
      <c r="M65" s="49">
        <v>3313</v>
      </c>
      <c r="N65" s="78">
        <v>45790</v>
      </c>
    </row>
    <row r="66" spans="2:14">
      <c r="B66" s="53" t="s">
        <v>56</v>
      </c>
      <c r="C66" s="53"/>
      <c r="D66" s="49">
        <v>2059</v>
      </c>
      <c r="E66" s="49" t="s">
        <v>31</v>
      </c>
      <c r="F66" s="53" t="s">
        <v>31</v>
      </c>
      <c r="G66" s="54" t="s">
        <v>31</v>
      </c>
      <c r="H66" s="58">
        <v>45707</v>
      </c>
      <c r="I66" s="56" t="s">
        <v>55</v>
      </c>
      <c r="J66" s="49">
        <v>1</v>
      </c>
      <c r="K66" s="49" t="s">
        <v>46</v>
      </c>
      <c r="L66" s="57">
        <v>8319</v>
      </c>
      <c r="M66" s="49">
        <v>3314</v>
      </c>
      <c r="N66" s="88">
        <v>45791</v>
      </c>
    </row>
    <row r="67" spans="2:14" ht="15" thickBot="1">
      <c r="B67" s="53" t="s">
        <v>57</v>
      </c>
      <c r="C67" s="53"/>
      <c r="D67" s="80">
        <v>2060</v>
      </c>
      <c r="E67" s="49" t="s">
        <v>31</v>
      </c>
      <c r="F67" s="53" t="s">
        <v>31</v>
      </c>
      <c r="G67" s="54" t="s">
        <v>31</v>
      </c>
      <c r="H67" s="58">
        <v>45707</v>
      </c>
      <c r="I67" s="56" t="s">
        <v>55</v>
      </c>
      <c r="J67" s="49">
        <v>1</v>
      </c>
      <c r="K67" s="49" t="s">
        <v>48</v>
      </c>
      <c r="L67" s="79">
        <v>7788</v>
      </c>
      <c r="M67" s="49">
        <v>3315</v>
      </c>
      <c r="N67" s="88">
        <v>45791</v>
      </c>
    </row>
    <row r="68" spans="2:14" s="94" customFormat="1" ht="15.75" thickBot="1">
      <c r="B68" s="89"/>
      <c r="C68" s="89"/>
      <c r="D68" s="85"/>
      <c r="E68" s="85"/>
      <c r="F68" s="89"/>
      <c r="G68" s="90"/>
      <c r="H68" s="91"/>
      <c r="I68" s="92"/>
      <c r="J68" s="200" t="s">
        <v>34</v>
      </c>
      <c r="K68" s="201"/>
      <c r="L68" s="93">
        <f>SUM(L65:L67)</f>
        <v>25469.5</v>
      </c>
      <c r="M68" s="85"/>
      <c r="N68" s="89"/>
    </row>
    <row r="69" spans="2:14" ht="15">
      <c r="B69" s="61" t="s">
        <v>5</v>
      </c>
      <c r="C69" s="62" t="s">
        <v>6</v>
      </c>
      <c r="D69" s="63" t="s">
        <v>7</v>
      </c>
      <c r="E69" s="63" t="s">
        <v>8</v>
      </c>
      <c r="F69" s="63" t="s">
        <v>9</v>
      </c>
      <c r="G69" s="63" t="s">
        <v>10</v>
      </c>
      <c r="H69" s="63" t="s">
        <v>11</v>
      </c>
      <c r="I69" s="63" t="s">
        <v>12</v>
      </c>
      <c r="J69" s="63" t="s">
        <v>13</v>
      </c>
      <c r="K69" s="63" t="s">
        <v>14</v>
      </c>
      <c r="L69" s="64" t="s">
        <v>15</v>
      </c>
      <c r="M69" s="63" t="s">
        <v>16</v>
      </c>
      <c r="N69" s="65" t="s">
        <v>17</v>
      </c>
    </row>
    <row r="70" spans="2:14">
      <c r="B70" s="75" t="s">
        <v>53</v>
      </c>
      <c r="C70" s="53"/>
      <c r="D70" s="49">
        <v>2061</v>
      </c>
      <c r="E70" s="49" t="s">
        <v>31</v>
      </c>
      <c r="F70" s="53" t="s">
        <v>31</v>
      </c>
      <c r="G70" s="54" t="s">
        <v>31</v>
      </c>
      <c r="H70" s="58">
        <v>45707</v>
      </c>
      <c r="I70" s="56" t="s">
        <v>58</v>
      </c>
      <c r="J70" s="49">
        <v>1</v>
      </c>
      <c r="K70" s="49" t="s">
        <v>46</v>
      </c>
      <c r="L70" s="57">
        <v>9362.5</v>
      </c>
      <c r="M70" s="49">
        <v>3316</v>
      </c>
      <c r="N70" s="88">
        <v>45791</v>
      </c>
    </row>
    <row r="71" spans="2:14">
      <c r="B71" s="53" t="s">
        <v>40</v>
      </c>
      <c r="C71" s="53"/>
      <c r="D71" s="49">
        <v>2062</v>
      </c>
      <c r="E71" s="49" t="s">
        <v>31</v>
      </c>
      <c r="F71" s="53" t="s">
        <v>31</v>
      </c>
      <c r="G71" s="54" t="s">
        <v>31</v>
      </c>
      <c r="H71" s="58">
        <v>45707</v>
      </c>
      <c r="I71" s="56" t="s">
        <v>58</v>
      </c>
      <c r="J71" s="49">
        <v>1</v>
      </c>
      <c r="K71" s="49" t="s">
        <v>41</v>
      </c>
      <c r="L71" s="57">
        <f>12500+2250</f>
        <v>14750</v>
      </c>
      <c r="M71" s="49">
        <v>3317</v>
      </c>
      <c r="N71" s="88">
        <v>45791</v>
      </c>
    </row>
    <row r="72" spans="2:14" ht="15" thickBot="1">
      <c r="B72" s="53" t="s">
        <v>42</v>
      </c>
      <c r="C72" s="95"/>
      <c r="D72" s="49">
        <v>2063</v>
      </c>
      <c r="E72" s="49" t="s">
        <v>31</v>
      </c>
      <c r="F72" s="53" t="s">
        <v>31</v>
      </c>
      <c r="G72" s="54" t="s">
        <v>31</v>
      </c>
      <c r="H72" s="58">
        <v>45707</v>
      </c>
      <c r="I72" s="56" t="s">
        <v>58</v>
      </c>
      <c r="J72" s="49">
        <v>1</v>
      </c>
      <c r="K72" s="49" t="s">
        <v>46</v>
      </c>
      <c r="L72" s="82">
        <v>14184.38</v>
      </c>
      <c r="M72" s="49">
        <v>3318</v>
      </c>
      <c r="N72" s="88">
        <v>45791</v>
      </c>
    </row>
    <row r="73" spans="2:14" ht="15.75" thickBot="1">
      <c r="B73" s="53"/>
      <c r="C73" s="95"/>
      <c r="D73" s="80"/>
      <c r="E73" s="49"/>
      <c r="F73" s="53"/>
      <c r="G73" s="54"/>
      <c r="H73" s="58"/>
      <c r="I73" s="56"/>
      <c r="J73" s="193" t="s">
        <v>34</v>
      </c>
      <c r="K73" s="194"/>
      <c r="L73" s="84">
        <f>SUM(L70:L72)</f>
        <v>38296.879999999997</v>
      </c>
      <c r="M73" s="49"/>
      <c r="N73" s="53"/>
    </row>
    <row r="74" spans="2:14" ht="15">
      <c r="B74" s="61" t="s">
        <v>5</v>
      </c>
      <c r="C74" s="62" t="s">
        <v>6</v>
      </c>
      <c r="D74" s="63" t="s">
        <v>7</v>
      </c>
      <c r="E74" s="63" t="s">
        <v>8</v>
      </c>
      <c r="F74" s="63" t="s">
        <v>9</v>
      </c>
      <c r="G74" s="63" t="s">
        <v>10</v>
      </c>
      <c r="H74" s="63" t="s">
        <v>11</v>
      </c>
      <c r="I74" s="63" t="s">
        <v>12</v>
      </c>
      <c r="J74" s="63" t="s">
        <v>13</v>
      </c>
      <c r="K74" s="63" t="s">
        <v>14</v>
      </c>
      <c r="L74" s="64" t="s">
        <v>15</v>
      </c>
      <c r="M74" s="63" t="s">
        <v>16</v>
      </c>
      <c r="N74" s="65" t="s">
        <v>17</v>
      </c>
    </row>
    <row r="75" spans="2:14">
      <c r="B75" s="53" t="s">
        <v>42</v>
      </c>
      <c r="C75" s="95"/>
      <c r="D75" s="49">
        <v>2064</v>
      </c>
      <c r="E75" s="49" t="s">
        <v>31</v>
      </c>
      <c r="F75" s="53" t="s">
        <v>31</v>
      </c>
      <c r="G75" s="54" t="s">
        <v>31</v>
      </c>
      <c r="H75" s="58">
        <v>45707</v>
      </c>
      <c r="I75" s="56" t="s">
        <v>59</v>
      </c>
      <c r="J75" s="49">
        <v>1</v>
      </c>
      <c r="K75" s="49" t="s">
        <v>46</v>
      </c>
      <c r="L75" s="82">
        <v>14184.38</v>
      </c>
      <c r="M75" s="49">
        <v>3319</v>
      </c>
      <c r="N75" s="88">
        <v>45791</v>
      </c>
    </row>
    <row r="76" spans="2:14">
      <c r="B76" s="53" t="s">
        <v>56</v>
      </c>
      <c r="C76" s="53"/>
      <c r="D76" s="49">
        <v>2065</v>
      </c>
      <c r="E76" s="49" t="s">
        <v>31</v>
      </c>
      <c r="F76" s="53" t="s">
        <v>31</v>
      </c>
      <c r="G76" s="54" t="s">
        <v>31</v>
      </c>
      <c r="H76" s="58">
        <v>45707</v>
      </c>
      <c r="I76" s="56" t="s">
        <v>59</v>
      </c>
      <c r="J76" s="49">
        <v>1</v>
      </c>
      <c r="K76" s="49" t="s">
        <v>46</v>
      </c>
      <c r="L76" s="57">
        <v>8319</v>
      </c>
      <c r="M76" s="49">
        <v>3320</v>
      </c>
      <c r="N76" s="88">
        <v>45791</v>
      </c>
    </row>
    <row r="77" spans="2:14" ht="15" thickBot="1">
      <c r="B77" s="53" t="s">
        <v>56</v>
      </c>
      <c r="C77" s="53"/>
      <c r="D77" s="49">
        <v>2066</v>
      </c>
      <c r="E77" s="49" t="s">
        <v>31</v>
      </c>
      <c r="F77" s="53" t="s">
        <v>31</v>
      </c>
      <c r="G77" s="54" t="s">
        <v>31</v>
      </c>
      <c r="H77" s="58">
        <v>45707</v>
      </c>
      <c r="I77" s="56" t="s">
        <v>59</v>
      </c>
      <c r="J77" s="49">
        <v>1</v>
      </c>
      <c r="K77" s="49" t="s">
        <v>46</v>
      </c>
      <c r="L77" s="57">
        <v>8319</v>
      </c>
      <c r="M77" s="49">
        <v>3321</v>
      </c>
      <c r="N77" s="88">
        <v>45791</v>
      </c>
    </row>
    <row r="78" spans="2:14" ht="15.75" thickBot="1">
      <c r="B78" s="53"/>
      <c r="C78" s="95"/>
      <c r="D78" s="49"/>
      <c r="E78" s="49"/>
      <c r="F78" s="53"/>
      <c r="G78" s="54"/>
      <c r="H78" s="58"/>
      <c r="I78" s="56"/>
      <c r="J78" s="193" t="s">
        <v>34</v>
      </c>
      <c r="K78" s="194"/>
      <c r="L78" s="84">
        <f>SUM(L75:L77)</f>
        <v>30822.379999999997</v>
      </c>
      <c r="M78" s="49"/>
      <c r="N78" s="53"/>
    </row>
    <row r="79" spans="2:14" ht="15">
      <c r="B79" s="61" t="s">
        <v>5</v>
      </c>
      <c r="C79" s="62" t="s">
        <v>6</v>
      </c>
      <c r="D79" s="63" t="s">
        <v>7</v>
      </c>
      <c r="E79" s="63" t="s">
        <v>8</v>
      </c>
      <c r="F79" s="63" t="s">
        <v>9</v>
      </c>
      <c r="G79" s="63" t="s">
        <v>10</v>
      </c>
      <c r="H79" s="63" t="s">
        <v>11</v>
      </c>
      <c r="I79" s="63" t="s">
        <v>12</v>
      </c>
      <c r="J79" s="63" t="s">
        <v>13</v>
      </c>
      <c r="K79" s="63" t="s">
        <v>14</v>
      </c>
      <c r="L79" s="64" t="s">
        <v>15</v>
      </c>
      <c r="M79" s="63" t="s">
        <v>16</v>
      </c>
      <c r="N79" s="65" t="s">
        <v>17</v>
      </c>
    </row>
    <row r="80" spans="2:14">
      <c r="B80" s="53" t="s">
        <v>47</v>
      </c>
      <c r="C80" s="95"/>
      <c r="D80" s="49">
        <v>2067</v>
      </c>
      <c r="E80" s="49" t="s">
        <v>31</v>
      </c>
      <c r="F80" s="53" t="s">
        <v>31</v>
      </c>
      <c r="G80" s="54" t="s">
        <v>31</v>
      </c>
      <c r="H80" s="58">
        <v>45707</v>
      </c>
      <c r="I80" s="56" t="s">
        <v>60</v>
      </c>
      <c r="J80" s="49">
        <v>1</v>
      </c>
      <c r="K80" s="49" t="s">
        <v>48</v>
      </c>
      <c r="L80" s="79">
        <v>7788</v>
      </c>
      <c r="M80" s="49">
        <v>3322</v>
      </c>
      <c r="N80" s="88">
        <v>45791</v>
      </c>
    </row>
    <row r="81" spans="2:14">
      <c r="B81" s="53" t="s">
        <v>61</v>
      </c>
      <c r="C81" s="53"/>
      <c r="D81" s="49">
        <v>2068</v>
      </c>
      <c r="E81" s="49" t="s">
        <v>31</v>
      </c>
      <c r="F81" s="53" t="s">
        <v>31</v>
      </c>
      <c r="G81" s="53" t="s">
        <v>31</v>
      </c>
      <c r="H81" s="58">
        <v>45707</v>
      </c>
      <c r="I81" s="56" t="s">
        <v>60</v>
      </c>
      <c r="J81" s="49">
        <v>1</v>
      </c>
      <c r="K81" s="49" t="s">
        <v>41</v>
      </c>
      <c r="L81" s="96">
        <f>8090+1453.2</f>
        <v>9543.2000000000007</v>
      </c>
      <c r="M81" s="49">
        <v>3323</v>
      </c>
      <c r="N81" s="88">
        <v>45791</v>
      </c>
    </row>
    <row r="82" spans="2:14">
      <c r="B82" s="53" t="s">
        <v>61</v>
      </c>
      <c r="C82" s="53"/>
      <c r="D82" s="49">
        <v>2069</v>
      </c>
      <c r="E82" s="49" t="s">
        <v>31</v>
      </c>
      <c r="F82" s="53" t="s">
        <v>31</v>
      </c>
      <c r="G82" s="53" t="s">
        <v>31</v>
      </c>
      <c r="H82" s="58">
        <v>45707</v>
      </c>
      <c r="I82" s="56" t="s">
        <v>60</v>
      </c>
      <c r="J82" s="49">
        <v>1</v>
      </c>
      <c r="K82" s="49" t="s">
        <v>41</v>
      </c>
      <c r="L82" s="96">
        <f>8090+1453.2</f>
        <v>9543.2000000000007</v>
      </c>
      <c r="M82" s="49">
        <v>3324</v>
      </c>
      <c r="N82" s="88">
        <v>45791</v>
      </c>
    </row>
    <row r="83" spans="2:14" ht="15" thickBot="1">
      <c r="B83" s="75" t="s">
        <v>53</v>
      </c>
      <c r="C83" s="53"/>
      <c r="D83" s="49">
        <v>2070</v>
      </c>
      <c r="E83" s="49" t="s">
        <v>31</v>
      </c>
      <c r="F83" s="53" t="s">
        <v>31</v>
      </c>
      <c r="G83" s="54" t="s">
        <v>31</v>
      </c>
      <c r="H83" s="58">
        <v>45707</v>
      </c>
      <c r="I83" s="56" t="s">
        <v>60</v>
      </c>
      <c r="J83" s="49">
        <v>1</v>
      </c>
      <c r="K83" s="49" t="s">
        <v>46</v>
      </c>
      <c r="L83" s="57">
        <v>9362.5</v>
      </c>
      <c r="M83" s="49">
        <v>3325</v>
      </c>
      <c r="N83" s="88">
        <v>45791</v>
      </c>
    </row>
    <row r="84" spans="2:14" ht="15.75" thickBot="1">
      <c r="B84" s="75"/>
      <c r="C84" s="54"/>
      <c r="D84" s="27"/>
      <c r="E84" s="56"/>
      <c r="F84" s="53"/>
      <c r="G84" s="54"/>
      <c r="H84" s="58"/>
      <c r="I84" s="56"/>
      <c r="J84" s="193" t="s">
        <v>34</v>
      </c>
      <c r="K84" s="194"/>
      <c r="L84" s="84">
        <f>SUM(L80:L83)</f>
        <v>36236.9</v>
      </c>
      <c r="M84" s="49"/>
      <c r="N84" s="53"/>
    </row>
    <row r="85" spans="2:14" ht="15">
      <c r="B85" s="61" t="s">
        <v>5</v>
      </c>
      <c r="C85" s="62" t="s">
        <v>6</v>
      </c>
      <c r="D85" s="63" t="s">
        <v>7</v>
      </c>
      <c r="E85" s="63" t="s">
        <v>8</v>
      </c>
      <c r="F85" s="63" t="s">
        <v>9</v>
      </c>
      <c r="G85" s="63" t="s">
        <v>10</v>
      </c>
      <c r="H85" s="63" t="s">
        <v>11</v>
      </c>
      <c r="I85" s="63" t="s">
        <v>12</v>
      </c>
      <c r="J85" s="63" t="s">
        <v>13</v>
      </c>
      <c r="K85" s="63" t="s">
        <v>14</v>
      </c>
      <c r="L85" s="64" t="s">
        <v>15</v>
      </c>
      <c r="M85" s="63" t="s">
        <v>16</v>
      </c>
      <c r="N85" s="65" t="s">
        <v>17</v>
      </c>
    </row>
    <row r="86" spans="2:14">
      <c r="B86" s="53" t="s">
        <v>62</v>
      </c>
      <c r="C86" s="54"/>
      <c r="D86" s="27">
        <v>2071</v>
      </c>
      <c r="E86" s="49" t="s">
        <v>31</v>
      </c>
      <c r="F86" s="53" t="s">
        <v>31</v>
      </c>
      <c r="G86" s="54" t="s">
        <v>31</v>
      </c>
      <c r="H86" s="58">
        <v>45707</v>
      </c>
      <c r="I86" s="56" t="s">
        <v>63</v>
      </c>
      <c r="J86" s="49">
        <v>1</v>
      </c>
      <c r="K86" s="49" t="s">
        <v>46</v>
      </c>
      <c r="L86" s="57">
        <v>9362.5</v>
      </c>
      <c r="M86" s="49">
        <v>3326</v>
      </c>
      <c r="N86" s="88">
        <v>45791</v>
      </c>
    </row>
    <row r="87" spans="2:14">
      <c r="B87" s="53" t="s">
        <v>62</v>
      </c>
      <c r="C87" s="54"/>
      <c r="D87" s="49">
        <v>2072</v>
      </c>
      <c r="E87" s="49" t="s">
        <v>31</v>
      </c>
      <c r="F87" s="53" t="s">
        <v>31</v>
      </c>
      <c r="G87" s="54" t="s">
        <v>31</v>
      </c>
      <c r="H87" s="58">
        <v>45707</v>
      </c>
      <c r="I87" s="56" t="s">
        <v>63</v>
      </c>
      <c r="J87" s="49">
        <v>1</v>
      </c>
      <c r="K87" s="49" t="s">
        <v>46</v>
      </c>
      <c r="L87" s="57">
        <v>9362.5</v>
      </c>
      <c r="M87" s="49">
        <v>3327</v>
      </c>
      <c r="N87" s="88">
        <v>45791</v>
      </c>
    </row>
    <row r="88" spans="2:14">
      <c r="B88" s="53" t="s">
        <v>62</v>
      </c>
      <c r="C88" s="54"/>
      <c r="D88" s="27">
        <v>2073</v>
      </c>
      <c r="E88" s="49" t="s">
        <v>31</v>
      </c>
      <c r="F88" s="53" t="s">
        <v>31</v>
      </c>
      <c r="G88" s="54" t="s">
        <v>31</v>
      </c>
      <c r="H88" s="58">
        <v>45707</v>
      </c>
      <c r="I88" s="56" t="s">
        <v>63</v>
      </c>
      <c r="J88" s="49">
        <v>1</v>
      </c>
      <c r="K88" s="49" t="s">
        <v>46</v>
      </c>
      <c r="L88" s="57">
        <v>9362.5</v>
      </c>
      <c r="M88" s="49">
        <v>3328</v>
      </c>
      <c r="N88" s="88">
        <v>45791</v>
      </c>
    </row>
    <row r="89" spans="2:14" ht="15" thickBot="1">
      <c r="B89" s="53" t="s">
        <v>62</v>
      </c>
      <c r="C89" s="54"/>
      <c r="D89" s="49">
        <v>2074</v>
      </c>
      <c r="E89" s="49" t="s">
        <v>31</v>
      </c>
      <c r="F89" s="53" t="s">
        <v>31</v>
      </c>
      <c r="G89" s="54" t="s">
        <v>31</v>
      </c>
      <c r="H89" s="58">
        <v>45707</v>
      </c>
      <c r="I89" s="56" t="s">
        <v>63</v>
      </c>
      <c r="J89" s="49">
        <v>1</v>
      </c>
      <c r="K89" s="49" t="s">
        <v>46</v>
      </c>
      <c r="L89" s="57">
        <v>9362.5</v>
      </c>
      <c r="M89" s="49">
        <v>3329</v>
      </c>
      <c r="N89" s="88">
        <v>45791</v>
      </c>
    </row>
    <row r="90" spans="2:14" ht="15.75" thickBot="1">
      <c r="B90" s="53"/>
      <c r="C90" s="54"/>
      <c r="D90" s="76"/>
      <c r="E90" s="56"/>
      <c r="F90" s="53"/>
      <c r="G90" s="54"/>
      <c r="H90" s="58"/>
      <c r="I90" s="56"/>
      <c r="J90" s="193" t="s">
        <v>34</v>
      </c>
      <c r="K90" s="194"/>
      <c r="L90" s="84">
        <f>SUM(L86:L89)</f>
        <v>37450</v>
      </c>
      <c r="M90" s="49"/>
      <c r="N90" s="53"/>
    </row>
    <row r="91" spans="2:14" ht="15">
      <c r="B91" s="61" t="s">
        <v>5</v>
      </c>
      <c r="C91" s="62" t="s">
        <v>6</v>
      </c>
      <c r="D91" s="63" t="s">
        <v>7</v>
      </c>
      <c r="E91" s="63" t="s">
        <v>8</v>
      </c>
      <c r="F91" s="63" t="s">
        <v>9</v>
      </c>
      <c r="G91" s="63" t="s">
        <v>10</v>
      </c>
      <c r="H91" s="63" t="s">
        <v>11</v>
      </c>
      <c r="I91" s="63" t="s">
        <v>12</v>
      </c>
      <c r="J91" s="63" t="s">
        <v>13</v>
      </c>
      <c r="K91" s="63" t="s">
        <v>14</v>
      </c>
      <c r="L91" s="64" t="s">
        <v>15</v>
      </c>
      <c r="M91" s="63" t="s">
        <v>16</v>
      </c>
      <c r="N91" s="65" t="s">
        <v>17</v>
      </c>
    </row>
    <row r="92" spans="2:14">
      <c r="B92" s="75" t="s">
        <v>53</v>
      </c>
      <c r="C92" s="53"/>
      <c r="D92" s="49">
        <v>2075</v>
      </c>
      <c r="E92" s="49" t="s">
        <v>31</v>
      </c>
      <c r="F92" s="53" t="s">
        <v>31</v>
      </c>
      <c r="G92" s="54" t="s">
        <v>31</v>
      </c>
      <c r="H92" s="58">
        <v>45707</v>
      </c>
      <c r="I92" s="49" t="s">
        <v>64</v>
      </c>
      <c r="J92" s="49">
        <v>1</v>
      </c>
      <c r="K92" s="49" t="s">
        <v>46</v>
      </c>
      <c r="L92" s="57">
        <v>9362.5</v>
      </c>
      <c r="M92" s="49">
        <v>3330</v>
      </c>
      <c r="N92" s="53"/>
    </row>
    <row r="93" spans="2:14" ht="15" thickBot="1">
      <c r="B93" s="53" t="s">
        <v>65</v>
      </c>
      <c r="C93" s="53"/>
      <c r="D93" s="49">
        <v>2076</v>
      </c>
      <c r="E93" s="49" t="s">
        <v>31</v>
      </c>
      <c r="F93" s="53" t="s">
        <v>31</v>
      </c>
      <c r="G93" s="54" t="s">
        <v>31</v>
      </c>
      <c r="H93" s="58">
        <v>45707</v>
      </c>
      <c r="I93" s="49" t="s">
        <v>64</v>
      </c>
      <c r="J93" s="49">
        <v>1</v>
      </c>
      <c r="K93" s="49" t="s">
        <v>48</v>
      </c>
      <c r="L93" s="79">
        <v>7788</v>
      </c>
      <c r="M93" s="49">
        <v>3331</v>
      </c>
      <c r="N93" s="53"/>
    </row>
    <row r="94" spans="2:14" ht="15.75" thickBot="1">
      <c r="B94" s="53"/>
      <c r="C94" s="53"/>
      <c r="D94" s="49"/>
      <c r="E94" s="49"/>
      <c r="F94" s="53"/>
      <c r="G94" s="53"/>
      <c r="H94" s="53"/>
      <c r="I94" s="49"/>
      <c r="J94" s="193" t="s">
        <v>34</v>
      </c>
      <c r="K94" s="194"/>
      <c r="L94" s="84">
        <f>SUM(L92:L93)</f>
        <v>17150.5</v>
      </c>
      <c r="M94" s="49"/>
      <c r="N94" s="53"/>
    </row>
    <row r="95" spans="2:14" ht="15">
      <c r="B95" s="61" t="s">
        <v>5</v>
      </c>
      <c r="C95" s="62" t="s">
        <v>6</v>
      </c>
      <c r="D95" s="63" t="s">
        <v>7</v>
      </c>
      <c r="E95" s="63" t="s">
        <v>8</v>
      </c>
      <c r="F95" s="63" t="s">
        <v>9</v>
      </c>
      <c r="G95" s="63" t="s">
        <v>10</v>
      </c>
      <c r="H95" s="63" t="s">
        <v>11</v>
      </c>
      <c r="I95" s="63" t="s">
        <v>12</v>
      </c>
      <c r="J95" s="63" t="s">
        <v>13</v>
      </c>
      <c r="K95" s="63" t="s">
        <v>14</v>
      </c>
      <c r="L95" s="64" t="s">
        <v>15</v>
      </c>
      <c r="M95" s="63" t="s">
        <v>16</v>
      </c>
      <c r="N95" s="65" t="s">
        <v>17</v>
      </c>
    </row>
    <row r="96" spans="2:14">
      <c r="B96" s="75" t="s">
        <v>53</v>
      </c>
      <c r="C96" s="53"/>
      <c r="D96" s="49">
        <v>2077</v>
      </c>
      <c r="E96" s="49" t="s">
        <v>31</v>
      </c>
      <c r="F96" s="53" t="s">
        <v>31</v>
      </c>
      <c r="G96" s="54" t="s">
        <v>31</v>
      </c>
      <c r="H96" s="58">
        <v>45707</v>
      </c>
      <c r="I96" s="49" t="s">
        <v>66</v>
      </c>
      <c r="J96" s="49">
        <v>1</v>
      </c>
      <c r="K96" s="49" t="s">
        <v>46</v>
      </c>
      <c r="L96" s="57">
        <v>9362.5</v>
      </c>
      <c r="M96" s="49">
        <v>3332</v>
      </c>
      <c r="N96" s="53"/>
    </row>
    <row r="97" spans="2:14">
      <c r="B97" s="53" t="s">
        <v>61</v>
      </c>
      <c r="C97" s="53"/>
      <c r="D97" s="49">
        <v>2078</v>
      </c>
      <c r="E97" s="49" t="s">
        <v>31</v>
      </c>
      <c r="F97" s="53" t="s">
        <v>31</v>
      </c>
      <c r="G97" s="53" t="s">
        <v>31</v>
      </c>
      <c r="H97" s="58">
        <v>45707</v>
      </c>
      <c r="I97" s="49" t="s">
        <v>66</v>
      </c>
      <c r="J97" s="49">
        <v>1</v>
      </c>
      <c r="K97" s="49" t="s">
        <v>41</v>
      </c>
      <c r="L97" s="96">
        <f t="shared" ref="L97:L102" si="2">8090+1453.2</f>
        <v>9543.2000000000007</v>
      </c>
      <c r="M97" s="49">
        <v>3333</v>
      </c>
      <c r="N97" s="53"/>
    </row>
    <row r="98" spans="2:14">
      <c r="B98" s="28" t="s">
        <v>54</v>
      </c>
      <c r="C98" s="53"/>
      <c r="D98" s="49">
        <v>2079</v>
      </c>
      <c r="E98" s="27" t="s">
        <v>31</v>
      </c>
      <c r="F98" s="28" t="s">
        <v>31</v>
      </c>
      <c r="G98" s="28" t="s">
        <v>31</v>
      </c>
      <c r="H98" s="86">
        <v>45707</v>
      </c>
      <c r="I98" s="49" t="s">
        <v>66</v>
      </c>
      <c r="J98" s="68">
        <v>1</v>
      </c>
      <c r="K98" s="49" t="s">
        <v>46</v>
      </c>
      <c r="L98" s="87">
        <f t="shared" ref="L98:L99" si="3">4032+725.96</f>
        <v>4757.96</v>
      </c>
      <c r="M98" s="49">
        <v>3334</v>
      </c>
      <c r="N98" s="53"/>
    </row>
    <row r="99" spans="2:14">
      <c r="B99" s="28" t="s">
        <v>54</v>
      </c>
      <c r="C99" s="53"/>
      <c r="D99" s="49">
        <v>2080</v>
      </c>
      <c r="E99" s="27" t="s">
        <v>31</v>
      </c>
      <c r="F99" s="28" t="s">
        <v>31</v>
      </c>
      <c r="G99" s="28" t="s">
        <v>31</v>
      </c>
      <c r="H99" s="86">
        <v>45707</v>
      </c>
      <c r="I99" s="49" t="s">
        <v>66</v>
      </c>
      <c r="J99" s="68">
        <v>1</v>
      </c>
      <c r="K99" s="49" t="s">
        <v>46</v>
      </c>
      <c r="L99" s="87">
        <f t="shared" si="3"/>
        <v>4757.96</v>
      </c>
      <c r="M99" s="49">
        <v>3335</v>
      </c>
      <c r="N99" s="53"/>
    </row>
    <row r="100" spans="2:14">
      <c r="B100" s="53" t="s">
        <v>61</v>
      </c>
      <c r="C100" s="53"/>
      <c r="D100" s="49">
        <v>2081</v>
      </c>
      <c r="E100" s="49" t="s">
        <v>31</v>
      </c>
      <c r="F100" s="53" t="s">
        <v>31</v>
      </c>
      <c r="G100" s="53" t="s">
        <v>31</v>
      </c>
      <c r="H100" s="58">
        <v>45707</v>
      </c>
      <c r="I100" s="49" t="s">
        <v>66</v>
      </c>
      <c r="J100" s="49">
        <v>1</v>
      </c>
      <c r="K100" s="49" t="s">
        <v>41</v>
      </c>
      <c r="L100" s="96">
        <f t="shared" si="2"/>
        <v>9543.2000000000007</v>
      </c>
      <c r="M100" s="49">
        <v>3336</v>
      </c>
      <c r="N100" s="53"/>
    </row>
    <row r="101" spans="2:14">
      <c r="B101" s="53" t="s">
        <v>61</v>
      </c>
      <c r="C101" s="53"/>
      <c r="D101" s="49">
        <v>2082</v>
      </c>
      <c r="E101" s="49" t="s">
        <v>31</v>
      </c>
      <c r="F101" s="53" t="s">
        <v>31</v>
      </c>
      <c r="G101" s="53" t="s">
        <v>31</v>
      </c>
      <c r="H101" s="58">
        <v>45707</v>
      </c>
      <c r="I101" s="49" t="s">
        <v>66</v>
      </c>
      <c r="J101" s="49">
        <v>1</v>
      </c>
      <c r="K101" s="49" t="s">
        <v>41</v>
      </c>
      <c r="L101" s="96">
        <f t="shared" si="2"/>
        <v>9543.2000000000007</v>
      </c>
      <c r="M101" s="49">
        <v>3337</v>
      </c>
      <c r="N101" s="53"/>
    </row>
    <row r="102" spans="2:14">
      <c r="B102" s="53" t="s">
        <v>61</v>
      </c>
      <c r="C102" s="53"/>
      <c r="D102" s="49">
        <v>2083</v>
      </c>
      <c r="E102" s="49" t="s">
        <v>31</v>
      </c>
      <c r="F102" s="53" t="s">
        <v>31</v>
      </c>
      <c r="G102" s="53" t="s">
        <v>31</v>
      </c>
      <c r="H102" s="58">
        <v>45707</v>
      </c>
      <c r="I102" s="49" t="s">
        <v>66</v>
      </c>
      <c r="J102" s="49">
        <v>1</v>
      </c>
      <c r="K102" s="49" t="s">
        <v>41</v>
      </c>
      <c r="L102" s="96">
        <f t="shared" si="2"/>
        <v>9543.2000000000007</v>
      </c>
      <c r="M102" s="49">
        <v>3338</v>
      </c>
      <c r="N102" s="53"/>
    </row>
    <row r="103" spans="2:14">
      <c r="B103" s="75" t="s">
        <v>53</v>
      </c>
      <c r="C103" s="53"/>
      <c r="D103" s="49">
        <v>2084</v>
      </c>
      <c r="E103" s="49" t="s">
        <v>31</v>
      </c>
      <c r="F103" s="53" t="s">
        <v>31</v>
      </c>
      <c r="G103" s="54" t="s">
        <v>31</v>
      </c>
      <c r="H103" s="58">
        <v>45707</v>
      </c>
      <c r="I103" s="49" t="s">
        <v>66</v>
      </c>
      <c r="J103" s="49">
        <v>1</v>
      </c>
      <c r="K103" s="49" t="s">
        <v>46</v>
      </c>
      <c r="L103" s="57">
        <v>9362.5</v>
      </c>
      <c r="M103" s="49">
        <v>3339</v>
      </c>
      <c r="N103" s="53"/>
    </row>
    <row r="104" spans="2:14" ht="15" thickBot="1">
      <c r="B104" s="53" t="s">
        <v>40</v>
      </c>
      <c r="C104" s="53"/>
      <c r="D104" s="49">
        <v>2085</v>
      </c>
      <c r="E104" s="49" t="s">
        <v>31</v>
      </c>
      <c r="F104" s="53" t="s">
        <v>31</v>
      </c>
      <c r="G104" s="54" t="s">
        <v>31</v>
      </c>
      <c r="H104" s="58">
        <v>45707</v>
      </c>
      <c r="I104" s="49" t="s">
        <v>66</v>
      </c>
      <c r="J104" s="49">
        <v>1</v>
      </c>
      <c r="K104" s="49" t="s">
        <v>41</v>
      </c>
      <c r="L104" s="57">
        <f>12500+2250</f>
        <v>14750</v>
      </c>
      <c r="M104" s="49">
        <v>3340</v>
      </c>
      <c r="N104" s="53"/>
    </row>
    <row r="105" spans="2:14" ht="15.75" thickBot="1">
      <c r="B105" s="53"/>
      <c r="C105" s="53"/>
      <c r="D105" s="49"/>
      <c r="E105" s="49"/>
      <c r="F105" s="53"/>
      <c r="G105" s="53"/>
      <c r="H105" s="58"/>
      <c r="I105" s="49"/>
      <c r="J105" s="193" t="s">
        <v>34</v>
      </c>
      <c r="K105" s="194"/>
      <c r="L105" s="84">
        <f>+L96+L103+L104+L97+L100+L101+L102+L98+L99</f>
        <v>81163.72</v>
      </c>
      <c r="M105" s="49"/>
      <c r="N105" s="53"/>
    </row>
    <row r="106" spans="2:14" ht="15">
      <c r="B106" s="61" t="s">
        <v>5</v>
      </c>
      <c r="C106" s="62" t="s">
        <v>6</v>
      </c>
      <c r="D106" s="63" t="s">
        <v>7</v>
      </c>
      <c r="E106" s="63" t="s">
        <v>8</v>
      </c>
      <c r="F106" s="63" t="s">
        <v>9</v>
      </c>
      <c r="G106" s="63" t="s">
        <v>10</v>
      </c>
      <c r="H106" s="63" t="s">
        <v>11</v>
      </c>
      <c r="I106" s="63" t="s">
        <v>12</v>
      </c>
      <c r="J106" s="63" t="s">
        <v>13</v>
      </c>
      <c r="K106" s="63" t="s">
        <v>14</v>
      </c>
      <c r="L106" s="64" t="s">
        <v>15</v>
      </c>
      <c r="M106" s="63" t="s">
        <v>16</v>
      </c>
      <c r="N106" s="65" t="s">
        <v>17</v>
      </c>
    </row>
    <row r="107" spans="2:14">
      <c r="B107" s="75" t="s">
        <v>53</v>
      </c>
      <c r="C107" s="53"/>
      <c r="D107" s="49">
        <v>2086</v>
      </c>
      <c r="E107" s="49" t="s">
        <v>31</v>
      </c>
      <c r="F107" s="53" t="s">
        <v>31</v>
      </c>
      <c r="G107" s="54" t="s">
        <v>31</v>
      </c>
      <c r="H107" s="58">
        <v>45707</v>
      </c>
      <c r="I107" s="49" t="s">
        <v>67</v>
      </c>
      <c r="J107" s="49">
        <v>1</v>
      </c>
      <c r="K107" s="49" t="s">
        <v>46</v>
      </c>
      <c r="L107" s="57">
        <v>9362.5</v>
      </c>
      <c r="M107" s="49">
        <v>3341</v>
      </c>
      <c r="N107" s="53"/>
    </row>
    <row r="108" spans="2:14">
      <c r="B108" s="28" t="s">
        <v>54</v>
      </c>
      <c r="C108" s="53"/>
      <c r="D108" s="49">
        <v>2087</v>
      </c>
      <c r="E108" s="27" t="s">
        <v>31</v>
      </c>
      <c r="F108" s="28" t="s">
        <v>31</v>
      </c>
      <c r="G108" s="28" t="s">
        <v>31</v>
      </c>
      <c r="H108" s="86">
        <v>45707</v>
      </c>
      <c r="I108" s="49" t="s">
        <v>67</v>
      </c>
      <c r="J108" s="68">
        <v>1</v>
      </c>
      <c r="K108" s="49" t="s">
        <v>46</v>
      </c>
      <c r="L108" s="87">
        <f t="shared" ref="L108:L109" si="4">4032+725.96</f>
        <v>4757.96</v>
      </c>
      <c r="M108" s="49">
        <v>3342</v>
      </c>
      <c r="N108" s="53"/>
    </row>
    <row r="109" spans="2:14">
      <c r="B109" s="28" t="s">
        <v>54</v>
      </c>
      <c r="C109" s="53"/>
      <c r="D109" s="49">
        <v>2088</v>
      </c>
      <c r="E109" s="27" t="s">
        <v>31</v>
      </c>
      <c r="F109" s="28" t="s">
        <v>31</v>
      </c>
      <c r="G109" s="28" t="s">
        <v>31</v>
      </c>
      <c r="H109" s="86">
        <v>45707</v>
      </c>
      <c r="I109" s="49" t="s">
        <v>67</v>
      </c>
      <c r="J109" s="68">
        <v>1</v>
      </c>
      <c r="K109" s="49" t="s">
        <v>46</v>
      </c>
      <c r="L109" s="87">
        <f t="shared" si="4"/>
        <v>4757.96</v>
      </c>
      <c r="M109" s="49">
        <v>3343</v>
      </c>
      <c r="N109" s="53"/>
    </row>
    <row r="110" spans="2:14">
      <c r="B110" s="75" t="s">
        <v>53</v>
      </c>
      <c r="C110" s="53"/>
      <c r="D110" s="49">
        <v>2089</v>
      </c>
      <c r="E110" s="49" t="s">
        <v>31</v>
      </c>
      <c r="F110" s="53" t="s">
        <v>31</v>
      </c>
      <c r="G110" s="54" t="s">
        <v>31</v>
      </c>
      <c r="H110" s="58">
        <v>45707</v>
      </c>
      <c r="I110" s="49" t="s">
        <v>67</v>
      </c>
      <c r="J110" s="49">
        <v>1</v>
      </c>
      <c r="K110" s="49" t="s">
        <v>46</v>
      </c>
      <c r="L110" s="57">
        <v>9362.5</v>
      </c>
      <c r="M110" s="49">
        <v>3344</v>
      </c>
      <c r="N110" s="53"/>
    </row>
    <row r="111" spans="2:14">
      <c r="B111" s="75" t="s">
        <v>53</v>
      </c>
      <c r="C111" s="53"/>
      <c r="D111" s="49">
        <v>2090</v>
      </c>
      <c r="E111" s="49" t="s">
        <v>31</v>
      </c>
      <c r="F111" s="53" t="s">
        <v>31</v>
      </c>
      <c r="G111" s="54" t="s">
        <v>31</v>
      </c>
      <c r="H111" s="58">
        <v>45707</v>
      </c>
      <c r="I111" s="49" t="s">
        <v>67</v>
      </c>
      <c r="J111" s="49">
        <v>1</v>
      </c>
      <c r="K111" s="49" t="s">
        <v>46</v>
      </c>
      <c r="L111" s="57">
        <v>9362.5</v>
      </c>
      <c r="M111" s="49">
        <v>3345</v>
      </c>
      <c r="N111" s="53"/>
    </row>
    <row r="112" spans="2:14" ht="15" thickBot="1">
      <c r="B112" s="75" t="s">
        <v>53</v>
      </c>
      <c r="C112" s="53"/>
      <c r="D112" s="49">
        <v>2091</v>
      </c>
      <c r="E112" s="49" t="s">
        <v>31</v>
      </c>
      <c r="F112" s="53" t="s">
        <v>31</v>
      </c>
      <c r="G112" s="54" t="s">
        <v>31</v>
      </c>
      <c r="H112" s="58">
        <v>45707</v>
      </c>
      <c r="I112" s="49" t="s">
        <v>67</v>
      </c>
      <c r="J112" s="49">
        <v>1</v>
      </c>
      <c r="K112" s="49" t="s">
        <v>46</v>
      </c>
      <c r="L112" s="57">
        <v>9362.5</v>
      </c>
      <c r="M112" s="49">
        <v>3346</v>
      </c>
      <c r="N112" s="53"/>
    </row>
    <row r="113" spans="2:14" ht="15.75" thickBot="1">
      <c r="B113" s="53"/>
      <c r="C113" s="53"/>
      <c r="D113" s="49"/>
      <c r="E113" s="49"/>
      <c r="F113" s="53"/>
      <c r="G113" s="53"/>
      <c r="H113" s="58"/>
      <c r="I113" s="49"/>
      <c r="J113" s="193" t="s">
        <v>34</v>
      </c>
      <c r="K113" s="194"/>
      <c r="L113" s="84">
        <f>+L110+L111+L112+L107+L108+L109</f>
        <v>46965.919999999998</v>
      </c>
      <c r="M113" s="49"/>
      <c r="N113" s="53"/>
    </row>
    <row r="114" spans="2:14" ht="15">
      <c r="B114" s="61" t="s">
        <v>5</v>
      </c>
      <c r="C114" s="62" t="s">
        <v>6</v>
      </c>
      <c r="D114" s="63" t="s">
        <v>7</v>
      </c>
      <c r="E114" s="63" t="s">
        <v>8</v>
      </c>
      <c r="F114" s="63" t="s">
        <v>9</v>
      </c>
      <c r="G114" s="63" t="s">
        <v>10</v>
      </c>
      <c r="H114" s="63" t="s">
        <v>11</v>
      </c>
      <c r="I114" s="63" t="s">
        <v>12</v>
      </c>
      <c r="J114" s="63" t="s">
        <v>13</v>
      </c>
      <c r="K114" s="63" t="s">
        <v>14</v>
      </c>
      <c r="L114" s="64" t="s">
        <v>15</v>
      </c>
      <c r="M114" s="63" t="s">
        <v>16</v>
      </c>
      <c r="N114" s="65" t="s">
        <v>17</v>
      </c>
    </row>
    <row r="115" spans="2:14">
      <c r="B115" s="53" t="s">
        <v>53</v>
      </c>
      <c r="C115" s="53"/>
      <c r="D115" s="49">
        <v>2092</v>
      </c>
      <c r="E115" s="49" t="s">
        <v>31</v>
      </c>
      <c r="F115" s="53" t="s">
        <v>31</v>
      </c>
      <c r="G115" s="54" t="s">
        <v>31</v>
      </c>
      <c r="H115" s="58">
        <v>45707</v>
      </c>
      <c r="I115" s="49" t="s">
        <v>68</v>
      </c>
      <c r="J115" s="49">
        <v>1</v>
      </c>
      <c r="K115" s="49" t="s">
        <v>46</v>
      </c>
      <c r="L115" s="57">
        <v>9362.5</v>
      </c>
      <c r="M115" s="49">
        <v>3347</v>
      </c>
      <c r="N115" s="53"/>
    </row>
    <row r="116" spans="2:14">
      <c r="B116" s="28" t="s">
        <v>54</v>
      </c>
      <c r="C116" s="53"/>
      <c r="D116" s="49">
        <v>2093</v>
      </c>
      <c r="E116" s="27" t="s">
        <v>31</v>
      </c>
      <c r="F116" s="28" t="s">
        <v>31</v>
      </c>
      <c r="G116" s="28" t="s">
        <v>31</v>
      </c>
      <c r="H116" s="86">
        <v>45707</v>
      </c>
      <c r="I116" s="49" t="s">
        <v>68</v>
      </c>
      <c r="J116" s="66">
        <v>1</v>
      </c>
      <c r="K116" s="49" t="s">
        <v>46</v>
      </c>
      <c r="L116" s="97">
        <f>4032+725.96</f>
        <v>4757.96</v>
      </c>
      <c r="M116" s="49">
        <v>3348</v>
      </c>
      <c r="N116" s="53"/>
    </row>
    <row r="117" spans="2:14" ht="15" thickBot="1">
      <c r="B117" s="53" t="s">
        <v>69</v>
      </c>
      <c r="C117" s="53"/>
      <c r="D117" s="49">
        <v>2094</v>
      </c>
      <c r="E117" s="49" t="s">
        <v>31</v>
      </c>
      <c r="F117" s="53" t="s">
        <v>31</v>
      </c>
      <c r="G117" s="54" t="s">
        <v>31</v>
      </c>
      <c r="H117" s="58">
        <v>45707</v>
      </c>
      <c r="I117" s="49" t="s">
        <v>68</v>
      </c>
      <c r="J117" s="49">
        <v>1</v>
      </c>
      <c r="K117" s="49" t="s">
        <v>46</v>
      </c>
      <c r="L117" s="79">
        <v>7788</v>
      </c>
      <c r="M117" s="49">
        <v>3349</v>
      </c>
      <c r="N117" s="53"/>
    </row>
    <row r="118" spans="2:14" ht="15.75" thickBot="1">
      <c r="B118" s="53"/>
      <c r="C118" s="53"/>
      <c r="D118" s="49"/>
      <c r="E118" s="49"/>
      <c r="F118" s="53"/>
      <c r="G118" s="53"/>
      <c r="H118" s="53"/>
      <c r="I118" s="49"/>
      <c r="J118" s="193" t="s">
        <v>34</v>
      </c>
      <c r="K118" s="194"/>
      <c r="L118" s="84">
        <f>SUM(L115:L117)</f>
        <v>21908.46</v>
      </c>
      <c r="M118" s="49"/>
      <c r="N118" s="53"/>
    </row>
    <row r="119" spans="2:14" ht="15">
      <c r="B119" s="61" t="s">
        <v>5</v>
      </c>
      <c r="C119" s="62" t="s">
        <v>6</v>
      </c>
      <c r="D119" s="63" t="s">
        <v>7</v>
      </c>
      <c r="E119" s="63" t="s">
        <v>8</v>
      </c>
      <c r="F119" s="63" t="s">
        <v>9</v>
      </c>
      <c r="G119" s="63" t="s">
        <v>10</v>
      </c>
      <c r="H119" s="63" t="s">
        <v>11</v>
      </c>
      <c r="I119" s="63" t="s">
        <v>12</v>
      </c>
      <c r="J119" s="63" t="s">
        <v>13</v>
      </c>
      <c r="K119" s="63" t="s">
        <v>14</v>
      </c>
      <c r="L119" s="64" t="s">
        <v>15</v>
      </c>
      <c r="M119" s="63" t="s">
        <v>16</v>
      </c>
      <c r="N119" s="65" t="s">
        <v>17</v>
      </c>
    </row>
    <row r="120" spans="2:14" ht="15">
      <c r="B120" s="75" t="s">
        <v>53</v>
      </c>
      <c r="C120" s="98"/>
      <c r="D120" s="99">
        <v>2095</v>
      </c>
      <c r="E120" s="49" t="s">
        <v>31</v>
      </c>
      <c r="F120" s="53" t="s">
        <v>31</v>
      </c>
      <c r="G120" s="54" t="s">
        <v>31</v>
      </c>
      <c r="H120" s="58">
        <v>45707</v>
      </c>
      <c r="I120" s="99" t="s">
        <v>70</v>
      </c>
      <c r="J120" s="99">
        <v>1</v>
      </c>
      <c r="K120" s="49" t="s">
        <v>46</v>
      </c>
      <c r="L120" s="57">
        <v>9362.5</v>
      </c>
      <c r="M120" s="99">
        <v>3350</v>
      </c>
      <c r="N120" s="98"/>
    </row>
    <row r="121" spans="2:14" ht="15">
      <c r="B121" s="75" t="s">
        <v>71</v>
      </c>
      <c r="C121" s="98"/>
      <c r="D121" s="99">
        <v>2096</v>
      </c>
      <c r="E121" s="49" t="s">
        <v>31</v>
      </c>
      <c r="F121" s="53" t="s">
        <v>31</v>
      </c>
      <c r="G121" s="54" t="s">
        <v>31</v>
      </c>
      <c r="H121" s="58">
        <v>45707</v>
      </c>
      <c r="I121" s="99" t="s">
        <v>70</v>
      </c>
      <c r="J121" s="99">
        <v>1</v>
      </c>
      <c r="K121" s="49" t="s">
        <v>46</v>
      </c>
      <c r="L121" s="57">
        <v>14184.38</v>
      </c>
      <c r="M121" s="99">
        <v>3351</v>
      </c>
      <c r="N121" s="98"/>
    </row>
    <row r="122" spans="2:14" ht="15">
      <c r="B122" s="75" t="s">
        <v>71</v>
      </c>
      <c r="C122" s="98"/>
      <c r="D122" s="99">
        <v>2097</v>
      </c>
      <c r="E122" s="49" t="s">
        <v>31</v>
      </c>
      <c r="F122" s="53" t="s">
        <v>31</v>
      </c>
      <c r="G122" s="54" t="s">
        <v>31</v>
      </c>
      <c r="H122" s="58">
        <v>45707</v>
      </c>
      <c r="I122" s="99" t="s">
        <v>70</v>
      </c>
      <c r="J122" s="99">
        <v>1</v>
      </c>
      <c r="K122" s="49" t="s">
        <v>46</v>
      </c>
      <c r="L122" s="57">
        <v>14184.38</v>
      </c>
      <c r="M122" s="99">
        <v>3352</v>
      </c>
      <c r="N122" s="98"/>
    </row>
    <row r="123" spans="2:14" ht="15">
      <c r="B123" s="75" t="s">
        <v>71</v>
      </c>
      <c r="C123" s="98"/>
      <c r="D123" s="99">
        <v>2098</v>
      </c>
      <c r="E123" s="49" t="s">
        <v>31</v>
      </c>
      <c r="F123" s="53" t="s">
        <v>31</v>
      </c>
      <c r="G123" s="54" t="s">
        <v>31</v>
      </c>
      <c r="H123" s="58">
        <v>45707</v>
      </c>
      <c r="I123" s="99" t="s">
        <v>70</v>
      </c>
      <c r="J123" s="99">
        <v>1</v>
      </c>
      <c r="K123" s="49" t="s">
        <v>46</v>
      </c>
      <c r="L123" s="57">
        <v>14184.38</v>
      </c>
      <c r="M123" s="99">
        <v>3353</v>
      </c>
      <c r="N123" s="98"/>
    </row>
    <row r="124" spans="2:14" ht="15">
      <c r="B124" s="75" t="s">
        <v>53</v>
      </c>
      <c r="C124" s="98"/>
      <c r="D124" s="99">
        <v>2099</v>
      </c>
      <c r="E124" s="49" t="s">
        <v>31</v>
      </c>
      <c r="F124" s="53" t="s">
        <v>31</v>
      </c>
      <c r="G124" s="54" t="s">
        <v>31</v>
      </c>
      <c r="H124" s="58">
        <v>45707</v>
      </c>
      <c r="I124" s="99" t="s">
        <v>70</v>
      </c>
      <c r="J124" s="99">
        <v>1</v>
      </c>
      <c r="K124" s="49" t="s">
        <v>46</v>
      </c>
      <c r="L124" s="57">
        <v>9362.5</v>
      </c>
      <c r="M124" s="99">
        <v>3354</v>
      </c>
      <c r="N124" s="98"/>
    </row>
    <row r="125" spans="2:14" ht="15">
      <c r="B125" s="75" t="s">
        <v>53</v>
      </c>
      <c r="C125" s="98"/>
      <c r="D125" s="99">
        <v>2100</v>
      </c>
      <c r="E125" s="49" t="s">
        <v>31</v>
      </c>
      <c r="F125" s="53" t="s">
        <v>31</v>
      </c>
      <c r="G125" s="54" t="s">
        <v>31</v>
      </c>
      <c r="H125" s="58">
        <v>45707</v>
      </c>
      <c r="I125" s="99" t="s">
        <v>70</v>
      </c>
      <c r="J125" s="99">
        <v>1</v>
      </c>
      <c r="K125" s="49" t="s">
        <v>46</v>
      </c>
      <c r="L125" s="57">
        <v>9362.5</v>
      </c>
      <c r="M125" s="99">
        <v>3355</v>
      </c>
      <c r="N125" s="98"/>
    </row>
    <row r="126" spans="2:14" ht="15">
      <c r="B126" s="75" t="s">
        <v>53</v>
      </c>
      <c r="C126" s="98"/>
      <c r="D126" s="99">
        <v>2101</v>
      </c>
      <c r="E126" s="49" t="s">
        <v>31</v>
      </c>
      <c r="F126" s="53" t="s">
        <v>31</v>
      </c>
      <c r="G126" s="54" t="s">
        <v>31</v>
      </c>
      <c r="H126" s="58">
        <v>45707</v>
      </c>
      <c r="I126" s="99" t="s">
        <v>70</v>
      </c>
      <c r="J126" s="99">
        <v>1</v>
      </c>
      <c r="K126" s="49" t="s">
        <v>46</v>
      </c>
      <c r="L126" s="57">
        <v>9362.5</v>
      </c>
      <c r="M126" s="99">
        <v>3356</v>
      </c>
      <c r="N126" s="98"/>
    </row>
    <row r="127" spans="2:14" ht="15">
      <c r="B127" s="75" t="s">
        <v>53</v>
      </c>
      <c r="C127" s="98"/>
      <c r="D127" s="99">
        <v>2102</v>
      </c>
      <c r="E127" s="49" t="s">
        <v>31</v>
      </c>
      <c r="F127" s="53" t="s">
        <v>31</v>
      </c>
      <c r="G127" s="54" t="s">
        <v>31</v>
      </c>
      <c r="H127" s="58">
        <v>45707</v>
      </c>
      <c r="I127" s="99" t="s">
        <v>70</v>
      </c>
      <c r="J127" s="99">
        <v>1</v>
      </c>
      <c r="K127" s="49" t="s">
        <v>46</v>
      </c>
      <c r="L127" s="57">
        <v>9362.5</v>
      </c>
      <c r="M127" s="99">
        <v>3357</v>
      </c>
      <c r="N127" s="98"/>
    </row>
    <row r="128" spans="2:14" ht="15">
      <c r="B128" s="75" t="s">
        <v>53</v>
      </c>
      <c r="C128" s="98"/>
      <c r="D128" s="99">
        <v>2103</v>
      </c>
      <c r="E128" s="49" t="s">
        <v>31</v>
      </c>
      <c r="F128" s="53" t="s">
        <v>31</v>
      </c>
      <c r="G128" s="54" t="s">
        <v>31</v>
      </c>
      <c r="H128" s="58">
        <v>45707</v>
      </c>
      <c r="I128" s="99" t="s">
        <v>70</v>
      </c>
      <c r="J128" s="99">
        <v>1</v>
      </c>
      <c r="K128" s="49" t="s">
        <v>46</v>
      </c>
      <c r="L128" s="57">
        <v>9362.5</v>
      </c>
      <c r="M128" s="99">
        <v>3358</v>
      </c>
      <c r="N128" s="98"/>
    </row>
    <row r="129" spans="2:14" ht="15">
      <c r="B129" s="53" t="s">
        <v>69</v>
      </c>
      <c r="C129" s="53"/>
      <c r="D129" s="99">
        <v>2104</v>
      </c>
      <c r="E129" s="49" t="s">
        <v>31</v>
      </c>
      <c r="F129" s="53" t="s">
        <v>31</v>
      </c>
      <c r="G129" s="54" t="s">
        <v>31</v>
      </c>
      <c r="H129" s="58">
        <v>45707</v>
      </c>
      <c r="I129" s="99" t="s">
        <v>70</v>
      </c>
      <c r="J129" s="49">
        <v>1</v>
      </c>
      <c r="K129" s="49" t="s">
        <v>46</v>
      </c>
      <c r="L129" s="79">
        <v>7788</v>
      </c>
      <c r="M129" s="99">
        <v>3359</v>
      </c>
      <c r="N129" s="98"/>
    </row>
    <row r="130" spans="2:14" ht="15.75" thickBot="1">
      <c r="B130" s="53" t="s">
        <v>40</v>
      </c>
      <c r="C130" s="98"/>
      <c r="D130" s="99">
        <v>2105</v>
      </c>
      <c r="E130" s="49" t="s">
        <v>31</v>
      </c>
      <c r="F130" s="53" t="s">
        <v>31</v>
      </c>
      <c r="G130" s="54" t="s">
        <v>31</v>
      </c>
      <c r="H130" s="58">
        <v>45707</v>
      </c>
      <c r="I130" s="99" t="s">
        <v>70</v>
      </c>
      <c r="J130" s="99">
        <v>1</v>
      </c>
      <c r="K130" s="99" t="s">
        <v>41</v>
      </c>
      <c r="L130" s="100">
        <f>12500+2250</f>
        <v>14750</v>
      </c>
      <c r="M130" s="99">
        <v>3360</v>
      </c>
      <c r="N130" s="98"/>
    </row>
    <row r="131" spans="2:14" ht="15.75" thickBot="1">
      <c r="B131" s="99"/>
      <c r="C131" s="98"/>
      <c r="D131" s="99"/>
      <c r="E131" s="99"/>
      <c r="F131" s="99"/>
      <c r="G131" s="99"/>
      <c r="H131" s="99"/>
      <c r="I131" s="99"/>
      <c r="J131" s="193" t="s">
        <v>34</v>
      </c>
      <c r="K131" s="194"/>
      <c r="L131" s="84">
        <f>SUM(L120:L130)</f>
        <v>121266.13999999998</v>
      </c>
      <c r="M131" s="99"/>
      <c r="N131" s="98"/>
    </row>
    <row r="132" spans="2:14" ht="15">
      <c r="B132" s="101" t="s">
        <v>5</v>
      </c>
      <c r="C132" s="102" t="s">
        <v>6</v>
      </c>
      <c r="D132" s="103" t="s">
        <v>7</v>
      </c>
      <c r="E132" s="103" t="s">
        <v>8</v>
      </c>
      <c r="F132" s="103" t="s">
        <v>9</v>
      </c>
      <c r="G132" s="103" t="s">
        <v>10</v>
      </c>
      <c r="H132" s="103" t="s">
        <v>11</v>
      </c>
      <c r="I132" s="103" t="s">
        <v>12</v>
      </c>
      <c r="J132" s="103" t="s">
        <v>13</v>
      </c>
      <c r="K132" s="103" t="s">
        <v>14</v>
      </c>
      <c r="L132" s="104" t="s">
        <v>15</v>
      </c>
      <c r="M132" s="103" t="s">
        <v>16</v>
      </c>
      <c r="N132" s="105" t="s">
        <v>17</v>
      </c>
    </row>
    <row r="133" spans="2:14">
      <c r="B133" s="75" t="s">
        <v>53</v>
      </c>
      <c r="C133" s="53"/>
      <c r="D133" s="49">
        <v>2106</v>
      </c>
      <c r="E133" s="49" t="s">
        <v>31</v>
      </c>
      <c r="F133" s="53" t="s">
        <v>31</v>
      </c>
      <c r="G133" s="54" t="s">
        <v>31</v>
      </c>
      <c r="H133" s="58">
        <v>45707</v>
      </c>
      <c r="I133" s="49" t="s">
        <v>72</v>
      </c>
      <c r="J133" s="49">
        <v>1</v>
      </c>
      <c r="K133" s="49" t="s">
        <v>46</v>
      </c>
      <c r="L133" s="57">
        <v>9362.5</v>
      </c>
      <c r="M133" s="49">
        <v>3361</v>
      </c>
      <c r="N133" s="53"/>
    </row>
    <row r="134" spans="2:14">
      <c r="B134" s="75" t="s">
        <v>53</v>
      </c>
      <c r="C134" s="53"/>
      <c r="D134" s="49">
        <v>2107</v>
      </c>
      <c r="E134" s="49" t="s">
        <v>31</v>
      </c>
      <c r="F134" s="53" t="s">
        <v>31</v>
      </c>
      <c r="G134" s="54" t="s">
        <v>31</v>
      </c>
      <c r="H134" s="58">
        <v>45707</v>
      </c>
      <c r="I134" s="49" t="s">
        <v>72</v>
      </c>
      <c r="J134" s="49">
        <v>1</v>
      </c>
      <c r="K134" s="49" t="s">
        <v>46</v>
      </c>
      <c r="L134" s="57">
        <v>9362.5</v>
      </c>
      <c r="M134" s="49">
        <v>3362</v>
      </c>
      <c r="N134" s="53"/>
    </row>
    <row r="135" spans="2:14">
      <c r="B135" s="54" t="s">
        <v>73</v>
      </c>
      <c r="C135" s="53"/>
      <c r="D135" s="49">
        <v>2108</v>
      </c>
      <c r="E135" s="56" t="s">
        <v>31</v>
      </c>
      <c r="F135" s="53" t="s">
        <v>31</v>
      </c>
      <c r="G135" s="54" t="s">
        <v>31</v>
      </c>
      <c r="H135" s="55">
        <v>45707</v>
      </c>
      <c r="I135" s="49" t="s">
        <v>72</v>
      </c>
      <c r="J135" s="49">
        <v>1</v>
      </c>
      <c r="K135" s="56" t="s">
        <v>46</v>
      </c>
      <c r="L135" s="96">
        <f t="shared" ref="L135:L137" si="5">12454+2241.72</f>
        <v>14695.72</v>
      </c>
      <c r="M135" s="49">
        <v>3363</v>
      </c>
      <c r="N135" s="53"/>
    </row>
    <row r="136" spans="2:14">
      <c r="B136" s="54" t="s">
        <v>73</v>
      </c>
      <c r="C136" s="53"/>
      <c r="D136" s="49">
        <v>2109</v>
      </c>
      <c r="E136" s="56" t="s">
        <v>31</v>
      </c>
      <c r="F136" s="53" t="s">
        <v>31</v>
      </c>
      <c r="G136" s="54" t="s">
        <v>31</v>
      </c>
      <c r="H136" s="55">
        <v>45707</v>
      </c>
      <c r="I136" s="49" t="s">
        <v>72</v>
      </c>
      <c r="J136" s="49">
        <v>1</v>
      </c>
      <c r="K136" s="56" t="s">
        <v>46</v>
      </c>
      <c r="L136" s="96">
        <f t="shared" si="5"/>
        <v>14695.72</v>
      </c>
      <c r="M136" s="49">
        <v>3364</v>
      </c>
      <c r="N136" s="53"/>
    </row>
    <row r="137" spans="2:14">
      <c r="B137" s="54" t="s">
        <v>73</v>
      </c>
      <c r="C137" s="53"/>
      <c r="D137" s="49">
        <v>2110</v>
      </c>
      <c r="E137" s="56" t="s">
        <v>31</v>
      </c>
      <c r="F137" s="53" t="s">
        <v>31</v>
      </c>
      <c r="G137" s="54" t="s">
        <v>31</v>
      </c>
      <c r="H137" s="55">
        <v>45707</v>
      </c>
      <c r="I137" s="49" t="s">
        <v>72</v>
      </c>
      <c r="J137" s="49">
        <v>1</v>
      </c>
      <c r="K137" s="56" t="s">
        <v>46</v>
      </c>
      <c r="L137" s="96">
        <f t="shared" si="5"/>
        <v>14695.72</v>
      </c>
      <c r="M137" s="49">
        <v>3365</v>
      </c>
      <c r="N137" s="53"/>
    </row>
    <row r="138" spans="2:14">
      <c r="B138" s="106" t="s">
        <v>71</v>
      </c>
      <c r="C138" s="53"/>
      <c r="D138" s="49">
        <v>2111</v>
      </c>
      <c r="E138" s="56" t="s">
        <v>31</v>
      </c>
      <c r="F138" s="53" t="s">
        <v>31</v>
      </c>
      <c r="G138" s="54" t="s">
        <v>31</v>
      </c>
      <c r="H138" s="55">
        <v>45707</v>
      </c>
      <c r="I138" s="49" t="s">
        <v>72</v>
      </c>
      <c r="J138" s="49">
        <v>1</v>
      </c>
      <c r="K138" s="56" t="s">
        <v>46</v>
      </c>
      <c r="L138" s="57">
        <v>14184.38</v>
      </c>
      <c r="M138" s="49">
        <v>3366</v>
      </c>
      <c r="N138" s="53"/>
    </row>
    <row r="139" spans="2:14">
      <c r="B139" s="106" t="s">
        <v>71</v>
      </c>
      <c r="C139" s="53"/>
      <c r="D139" s="49">
        <v>2112</v>
      </c>
      <c r="E139" s="56" t="s">
        <v>31</v>
      </c>
      <c r="F139" s="53" t="s">
        <v>31</v>
      </c>
      <c r="G139" s="54" t="s">
        <v>31</v>
      </c>
      <c r="H139" s="55">
        <v>45707</v>
      </c>
      <c r="I139" s="49" t="s">
        <v>72</v>
      </c>
      <c r="J139" s="49">
        <v>1</v>
      </c>
      <c r="K139" s="56" t="s">
        <v>46</v>
      </c>
      <c r="L139" s="57">
        <v>14184.38</v>
      </c>
      <c r="M139" s="49">
        <v>3367</v>
      </c>
      <c r="N139" s="88">
        <v>45792</v>
      </c>
    </row>
    <row r="140" spans="2:14">
      <c r="B140" s="106" t="s">
        <v>71</v>
      </c>
      <c r="C140" s="53"/>
      <c r="D140" s="49">
        <v>2113</v>
      </c>
      <c r="E140" s="56" t="s">
        <v>31</v>
      </c>
      <c r="F140" s="53" t="s">
        <v>31</v>
      </c>
      <c r="G140" s="54" t="s">
        <v>31</v>
      </c>
      <c r="H140" s="55">
        <v>45707</v>
      </c>
      <c r="I140" s="49" t="s">
        <v>72</v>
      </c>
      <c r="J140" s="49">
        <v>1</v>
      </c>
      <c r="K140" s="56" t="s">
        <v>46</v>
      </c>
      <c r="L140" s="57">
        <v>14184.38</v>
      </c>
      <c r="M140" s="49">
        <v>3368</v>
      </c>
      <c r="N140" s="53"/>
    </row>
    <row r="141" spans="2:14">
      <c r="B141" s="75" t="s">
        <v>53</v>
      </c>
      <c r="C141" s="53"/>
      <c r="D141" s="49">
        <v>2114</v>
      </c>
      <c r="E141" s="49" t="s">
        <v>31</v>
      </c>
      <c r="F141" s="53" t="s">
        <v>31</v>
      </c>
      <c r="G141" s="54" t="s">
        <v>31</v>
      </c>
      <c r="H141" s="58">
        <v>45707</v>
      </c>
      <c r="I141" s="49" t="s">
        <v>72</v>
      </c>
      <c r="J141" s="49">
        <v>1</v>
      </c>
      <c r="K141" s="49" t="s">
        <v>46</v>
      </c>
      <c r="L141" s="57">
        <v>9362.5</v>
      </c>
      <c r="M141" s="49">
        <v>3369</v>
      </c>
      <c r="N141" s="53"/>
    </row>
    <row r="142" spans="2:14">
      <c r="B142" s="75" t="s">
        <v>53</v>
      </c>
      <c r="C142" s="53"/>
      <c r="D142" s="49">
        <v>2115</v>
      </c>
      <c r="E142" s="49" t="s">
        <v>31</v>
      </c>
      <c r="F142" s="53" t="s">
        <v>31</v>
      </c>
      <c r="G142" s="54" t="s">
        <v>31</v>
      </c>
      <c r="H142" s="58">
        <v>45707</v>
      </c>
      <c r="I142" s="49" t="s">
        <v>72</v>
      </c>
      <c r="J142" s="49">
        <v>1</v>
      </c>
      <c r="K142" s="49" t="s">
        <v>46</v>
      </c>
      <c r="L142" s="57">
        <v>9362.5</v>
      </c>
      <c r="M142" s="49">
        <v>3370</v>
      </c>
      <c r="N142" s="53"/>
    </row>
    <row r="143" spans="2:14" ht="15" thickBot="1">
      <c r="B143" s="75" t="s">
        <v>53</v>
      </c>
      <c r="C143" s="53"/>
      <c r="D143" s="49">
        <v>2116</v>
      </c>
      <c r="E143" s="49" t="s">
        <v>31</v>
      </c>
      <c r="F143" s="53" t="s">
        <v>31</v>
      </c>
      <c r="G143" s="54" t="s">
        <v>31</v>
      </c>
      <c r="H143" s="58">
        <v>45707</v>
      </c>
      <c r="I143" s="49" t="s">
        <v>72</v>
      </c>
      <c r="J143" s="49">
        <v>1</v>
      </c>
      <c r="K143" s="49" t="s">
        <v>46</v>
      </c>
      <c r="L143" s="57">
        <v>9362.5</v>
      </c>
      <c r="M143" s="49">
        <v>3371</v>
      </c>
      <c r="N143" s="53"/>
    </row>
    <row r="144" spans="2:14" ht="15.75" thickBot="1">
      <c r="B144" s="53"/>
      <c r="C144" s="53"/>
      <c r="D144" s="49"/>
      <c r="E144" s="49"/>
      <c r="F144" s="53"/>
      <c r="G144" s="53"/>
      <c r="H144" s="53"/>
      <c r="I144" s="49"/>
      <c r="J144" s="193" t="s">
        <v>34</v>
      </c>
      <c r="K144" s="194"/>
      <c r="L144" s="84">
        <f>SUM(L133:L143)</f>
        <v>133452.80000000002</v>
      </c>
      <c r="M144" s="49"/>
      <c r="N144" s="53"/>
    </row>
    <row r="145" spans="2:14" ht="15">
      <c r="B145" s="61" t="s">
        <v>5</v>
      </c>
      <c r="C145" s="62" t="s">
        <v>6</v>
      </c>
      <c r="D145" s="63" t="s">
        <v>7</v>
      </c>
      <c r="E145" s="63" t="s">
        <v>8</v>
      </c>
      <c r="F145" s="63" t="s">
        <v>9</v>
      </c>
      <c r="G145" s="63" t="s">
        <v>10</v>
      </c>
      <c r="H145" s="63" t="s">
        <v>11</v>
      </c>
      <c r="I145" s="63" t="s">
        <v>12</v>
      </c>
      <c r="J145" s="63" t="s">
        <v>13</v>
      </c>
      <c r="K145" s="63" t="s">
        <v>14</v>
      </c>
      <c r="L145" s="64" t="s">
        <v>15</v>
      </c>
      <c r="M145" s="63" t="s">
        <v>16</v>
      </c>
      <c r="N145" s="65" t="s">
        <v>17</v>
      </c>
    </row>
    <row r="146" spans="2:14">
      <c r="B146" s="53" t="s">
        <v>62</v>
      </c>
      <c r="C146" s="53"/>
      <c r="D146" s="49">
        <v>2117</v>
      </c>
      <c r="E146" s="56" t="s">
        <v>31</v>
      </c>
      <c r="F146" s="53" t="s">
        <v>31</v>
      </c>
      <c r="G146" s="54" t="s">
        <v>31</v>
      </c>
      <c r="H146" s="55">
        <v>45707</v>
      </c>
      <c r="I146" s="49" t="s">
        <v>74</v>
      </c>
      <c r="J146" s="56">
        <v>1</v>
      </c>
      <c r="K146" s="56" t="s">
        <v>46</v>
      </c>
      <c r="L146" s="96">
        <f>7934.32+1428.18</f>
        <v>9362.5</v>
      </c>
      <c r="M146" s="49">
        <v>3372</v>
      </c>
      <c r="N146" s="53"/>
    </row>
    <row r="147" spans="2:14">
      <c r="B147" s="53" t="s">
        <v>62</v>
      </c>
      <c r="C147" s="53"/>
      <c r="D147" s="49">
        <v>2118</v>
      </c>
      <c r="E147" s="56" t="s">
        <v>31</v>
      </c>
      <c r="F147" s="53" t="s">
        <v>31</v>
      </c>
      <c r="G147" s="54" t="s">
        <v>31</v>
      </c>
      <c r="H147" s="55">
        <v>45707</v>
      </c>
      <c r="I147" s="49" t="s">
        <v>74</v>
      </c>
      <c r="J147" s="56">
        <v>1</v>
      </c>
      <c r="K147" s="56" t="s">
        <v>46</v>
      </c>
      <c r="L147" s="96">
        <f t="shared" ref="L147:L153" si="6">7934.32+1428.18</f>
        <v>9362.5</v>
      </c>
      <c r="M147" s="49">
        <v>3373</v>
      </c>
      <c r="N147" s="53"/>
    </row>
    <row r="148" spans="2:14">
      <c r="B148" s="53" t="s">
        <v>69</v>
      </c>
      <c r="C148" s="53"/>
      <c r="D148" s="49">
        <v>2119</v>
      </c>
      <c r="E148" s="49" t="s">
        <v>31</v>
      </c>
      <c r="F148" s="53" t="s">
        <v>31</v>
      </c>
      <c r="G148" s="53" t="s">
        <v>31</v>
      </c>
      <c r="H148" s="58">
        <v>45707</v>
      </c>
      <c r="I148" s="49" t="s">
        <v>74</v>
      </c>
      <c r="J148" s="49">
        <v>1</v>
      </c>
      <c r="K148" s="49" t="s">
        <v>46</v>
      </c>
      <c r="L148" s="79">
        <v>7788</v>
      </c>
      <c r="M148" s="49">
        <v>3374</v>
      </c>
      <c r="N148" s="53"/>
    </row>
    <row r="149" spans="2:14">
      <c r="B149" s="53" t="s">
        <v>75</v>
      </c>
      <c r="C149" s="53"/>
      <c r="D149" s="49">
        <v>2120</v>
      </c>
      <c r="E149" s="27" t="s">
        <v>31</v>
      </c>
      <c r="F149" s="28" t="s">
        <v>31</v>
      </c>
      <c r="G149" s="28" t="s">
        <v>31</v>
      </c>
      <c r="H149" s="86">
        <v>45707</v>
      </c>
      <c r="I149" s="49" t="s">
        <v>74</v>
      </c>
      <c r="J149" s="27">
        <v>1</v>
      </c>
      <c r="K149" s="49" t="s">
        <v>48</v>
      </c>
      <c r="L149" s="96">
        <f>12050+2169</f>
        <v>14219</v>
      </c>
      <c r="M149" s="49">
        <v>3375</v>
      </c>
      <c r="N149" s="53"/>
    </row>
    <row r="150" spans="2:14">
      <c r="B150" s="53" t="s">
        <v>76</v>
      </c>
      <c r="C150" s="53"/>
      <c r="D150" s="49">
        <v>2121</v>
      </c>
      <c r="E150" s="27" t="s">
        <v>31</v>
      </c>
      <c r="F150" s="28" t="s">
        <v>31</v>
      </c>
      <c r="G150" s="28" t="s">
        <v>31</v>
      </c>
      <c r="H150" s="86">
        <v>45707</v>
      </c>
      <c r="I150" s="49" t="s">
        <v>74</v>
      </c>
      <c r="J150" s="27">
        <v>1</v>
      </c>
      <c r="K150" s="49" t="s">
        <v>77</v>
      </c>
      <c r="L150" s="96">
        <f>8190+1474.2</f>
        <v>9664.2000000000007</v>
      </c>
      <c r="M150" s="49">
        <v>3376</v>
      </c>
      <c r="N150" s="53"/>
    </row>
    <row r="151" spans="2:14">
      <c r="B151" s="53" t="s">
        <v>62</v>
      </c>
      <c r="C151" s="53"/>
      <c r="D151" s="49">
        <v>2122</v>
      </c>
      <c r="E151" s="56" t="s">
        <v>31</v>
      </c>
      <c r="F151" s="53" t="s">
        <v>31</v>
      </c>
      <c r="G151" s="54" t="s">
        <v>31</v>
      </c>
      <c r="H151" s="55">
        <v>45707</v>
      </c>
      <c r="I151" s="49" t="s">
        <v>74</v>
      </c>
      <c r="J151" s="56">
        <v>1</v>
      </c>
      <c r="K151" s="56" t="s">
        <v>46</v>
      </c>
      <c r="L151" s="96">
        <f t="shared" si="6"/>
        <v>9362.5</v>
      </c>
      <c r="M151" s="49">
        <v>3377</v>
      </c>
      <c r="N151" s="53"/>
    </row>
    <row r="152" spans="2:14">
      <c r="B152" s="53" t="s">
        <v>62</v>
      </c>
      <c r="C152" s="53"/>
      <c r="D152" s="49">
        <v>2123</v>
      </c>
      <c r="E152" s="56" t="s">
        <v>31</v>
      </c>
      <c r="F152" s="53" t="s">
        <v>31</v>
      </c>
      <c r="G152" s="54" t="s">
        <v>31</v>
      </c>
      <c r="H152" s="55">
        <v>45707</v>
      </c>
      <c r="I152" s="49" t="s">
        <v>74</v>
      </c>
      <c r="J152" s="56">
        <v>1</v>
      </c>
      <c r="K152" s="56" t="s">
        <v>46</v>
      </c>
      <c r="L152" s="96">
        <f t="shared" si="6"/>
        <v>9362.5</v>
      </c>
      <c r="M152" s="49">
        <v>3378</v>
      </c>
      <c r="N152" s="53"/>
    </row>
    <row r="153" spans="2:14">
      <c r="B153" s="53" t="s">
        <v>62</v>
      </c>
      <c r="C153" s="53"/>
      <c r="D153" s="49">
        <v>2124</v>
      </c>
      <c r="E153" s="56" t="s">
        <v>31</v>
      </c>
      <c r="F153" s="53" t="s">
        <v>31</v>
      </c>
      <c r="G153" s="54" t="s">
        <v>31</v>
      </c>
      <c r="H153" s="55">
        <v>45707</v>
      </c>
      <c r="I153" s="49" t="s">
        <v>74</v>
      </c>
      <c r="J153" s="56">
        <v>1</v>
      </c>
      <c r="K153" s="56" t="s">
        <v>46</v>
      </c>
      <c r="L153" s="96">
        <f t="shared" si="6"/>
        <v>9362.5</v>
      </c>
      <c r="M153" s="49">
        <v>3379</v>
      </c>
      <c r="N153" s="53"/>
    </row>
    <row r="154" spans="2:14" ht="15" thickBot="1">
      <c r="B154" s="53" t="s">
        <v>73</v>
      </c>
      <c r="C154" s="53"/>
      <c r="D154" s="49">
        <v>2125</v>
      </c>
      <c r="E154" s="56" t="s">
        <v>31</v>
      </c>
      <c r="F154" s="53" t="s">
        <v>31</v>
      </c>
      <c r="G154" s="54" t="s">
        <v>31</v>
      </c>
      <c r="H154" s="55">
        <v>45707</v>
      </c>
      <c r="I154" s="49" t="s">
        <v>74</v>
      </c>
      <c r="J154" s="56">
        <v>1</v>
      </c>
      <c r="K154" s="56" t="s">
        <v>46</v>
      </c>
      <c r="L154" s="96">
        <f>12454+2241.72</f>
        <v>14695.72</v>
      </c>
      <c r="M154" s="49">
        <v>3380</v>
      </c>
      <c r="N154" s="53"/>
    </row>
    <row r="155" spans="2:14" ht="15.75" thickBot="1">
      <c r="D155" s="80"/>
      <c r="E155" s="80"/>
      <c r="I155" s="80"/>
      <c r="J155" s="193" t="s">
        <v>34</v>
      </c>
      <c r="K155" s="194"/>
      <c r="L155" s="84">
        <f>SUM(L146:L154)</f>
        <v>93179.42</v>
      </c>
      <c r="M155" s="80"/>
    </row>
    <row r="156" spans="2:14" ht="15">
      <c r="B156" s="61" t="s">
        <v>5</v>
      </c>
      <c r="C156" s="62" t="s">
        <v>6</v>
      </c>
      <c r="D156" s="63" t="s">
        <v>7</v>
      </c>
      <c r="E156" s="63" t="s">
        <v>8</v>
      </c>
      <c r="F156" s="63" t="s">
        <v>9</v>
      </c>
      <c r="G156" s="63" t="s">
        <v>10</v>
      </c>
      <c r="H156" s="63" t="s">
        <v>11</v>
      </c>
      <c r="I156" s="63" t="s">
        <v>12</v>
      </c>
      <c r="J156" s="63" t="s">
        <v>13</v>
      </c>
      <c r="K156" s="63" t="s">
        <v>14</v>
      </c>
      <c r="L156" s="64" t="s">
        <v>15</v>
      </c>
      <c r="M156" s="63" t="s">
        <v>16</v>
      </c>
      <c r="N156" s="65" t="s">
        <v>17</v>
      </c>
    </row>
    <row r="157" spans="2:14">
      <c r="B157" s="54" t="s">
        <v>73</v>
      </c>
      <c r="C157" s="53"/>
      <c r="D157" s="49">
        <v>2126</v>
      </c>
      <c r="E157" s="56" t="s">
        <v>31</v>
      </c>
      <c r="F157" s="53" t="s">
        <v>31</v>
      </c>
      <c r="G157" s="54" t="s">
        <v>31</v>
      </c>
      <c r="H157" s="55">
        <v>45707</v>
      </c>
      <c r="I157" s="49" t="s">
        <v>78</v>
      </c>
      <c r="J157" s="49">
        <v>1</v>
      </c>
      <c r="K157" s="56" t="s">
        <v>46</v>
      </c>
      <c r="L157" s="96">
        <f>12454+2241.72</f>
        <v>14695.72</v>
      </c>
      <c r="M157" s="49">
        <v>3381</v>
      </c>
      <c r="N157" s="53"/>
    </row>
    <row r="158" spans="2:14">
      <c r="B158" t="s">
        <v>79</v>
      </c>
      <c r="C158" s="53"/>
      <c r="D158" s="49">
        <v>2127</v>
      </c>
      <c r="E158" s="56" t="s">
        <v>31</v>
      </c>
      <c r="F158" s="53" t="s">
        <v>31</v>
      </c>
      <c r="G158" s="54" t="s">
        <v>31</v>
      </c>
      <c r="H158" s="55">
        <v>45707</v>
      </c>
      <c r="I158" s="49" t="s">
        <v>78</v>
      </c>
      <c r="J158" s="49">
        <v>1</v>
      </c>
      <c r="K158" s="56" t="s">
        <v>46</v>
      </c>
      <c r="L158" s="96">
        <f t="shared" ref="L158:L161" si="7">7934.32+1428.18</f>
        <v>9362.5</v>
      </c>
      <c r="M158" s="49">
        <v>3382</v>
      </c>
      <c r="N158" s="53"/>
    </row>
    <row r="159" spans="2:14">
      <c r="B159" s="53" t="s">
        <v>62</v>
      </c>
      <c r="C159" s="75"/>
      <c r="D159" s="49">
        <v>2128</v>
      </c>
      <c r="E159" s="56" t="s">
        <v>31</v>
      </c>
      <c r="F159" s="53" t="s">
        <v>31</v>
      </c>
      <c r="G159" s="54" t="s">
        <v>31</v>
      </c>
      <c r="H159" s="55">
        <v>45707</v>
      </c>
      <c r="I159" s="49" t="s">
        <v>78</v>
      </c>
      <c r="J159" s="49">
        <v>1</v>
      </c>
      <c r="K159" s="56" t="s">
        <v>46</v>
      </c>
      <c r="L159" s="96">
        <f t="shared" si="7"/>
        <v>9362.5</v>
      </c>
      <c r="M159" s="49">
        <v>3383</v>
      </c>
      <c r="N159" s="53"/>
    </row>
    <row r="160" spans="2:14">
      <c r="B160" s="53" t="s">
        <v>62</v>
      </c>
      <c r="C160" s="53"/>
      <c r="D160" s="49">
        <v>2129</v>
      </c>
      <c r="E160" s="56" t="s">
        <v>31</v>
      </c>
      <c r="F160" s="53" t="s">
        <v>31</v>
      </c>
      <c r="G160" s="54" t="s">
        <v>31</v>
      </c>
      <c r="H160" s="55">
        <v>45707</v>
      </c>
      <c r="I160" s="49" t="s">
        <v>78</v>
      </c>
      <c r="J160" s="49">
        <v>1</v>
      </c>
      <c r="K160" s="56" t="s">
        <v>46</v>
      </c>
      <c r="L160" s="96">
        <f>7934.32+1428.18</f>
        <v>9362.5</v>
      </c>
      <c r="M160" s="49">
        <v>3384</v>
      </c>
      <c r="N160" s="53"/>
    </row>
    <row r="161" spans="2:14" ht="15" thickBot="1">
      <c r="B161" s="53" t="s">
        <v>62</v>
      </c>
      <c r="C161" s="53"/>
      <c r="D161" s="49">
        <v>2130</v>
      </c>
      <c r="E161" s="56" t="s">
        <v>31</v>
      </c>
      <c r="F161" s="53" t="s">
        <v>31</v>
      </c>
      <c r="G161" s="54" t="s">
        <v>31</v>
      </c>
      <c r="H161" s="55">
        <v>45707</v>
      </c>
      <c r="I161" s="49" t="s">
        <v>78</v>
      </c>
      <c r="J161" s="49">
        <v>1</v>
      </c>
      <c r="K161" s="56" t="s">
        <v>46</v>
      </c>
      <c r="L161" s="96">
        <f t="shared" si="7"/>
        <v>9362.5</v>
      </c>
      <c r="M161" s="49">
        <v>3385</v>
      </c>
      <c r="N161" s="53"/>
    </row>
    <row r="162" spans="2:14" ht="15.75" thickBot="1">
      <c r="D162" s="80"/>
      <c r="E162" s="80"/>
      <c r="I162" s="80"/>
      <c r="J162" s="191" t="s">
        <v>34</v>
      </c>
      <c r="K162" s="192"/>
      <c r="L162" s="107">
        <f>SUM(L157:L161)</f>
        <v>52145.72</v>
      </c>
      <c r="M162" s="80"/>
    </row>
    <row r="163" spans="2:14" ht="15">
      <c r="B163" s="108" t="s">
        <v>5</v>
      </c>
      <c r="C163" s="109" t="s">
        <v>6</v>
      </c>
      <c r="D163" s="110" t="s">
        <v>7</v>
      </c>
      <c r="E163" s="110" t="s">
        <v>8</v>
      </c>
      <c r="F163" s="110" t="s">
        <v>9</v>
      </c>
      <c r="G163" s="110" t="s">
        <v>10</v>
      </c>
      <c r="H163" s="110" t="s">
        <v>11</v>
      </c>
      <c r="I163" s="110" t="s">
        <v>12</v>
      </c>
      <c r="J163" s="110" t="s">
        <v>13</v>
      </c>
      <c r="K163" s="110" t="s">
        <v>14</v>
      </c>
      <c r="L163" s="111" t="s">
        <v>15</v>
      </c>
      <c r="M163" s="110" t="s">
        <v>16</v>
      </c>
      <c r="N163" s="112" t="s">
        <v>17</v>
      </c>
    </row>
    <row r="164" spans="2:14">
      <c r="B164" s="54" t="s">
        <v>73</v>
      </c>
      <c r="C164" s="53"/>
      <c r="D164" s="49">
        <v>2131</v>
      </c>
      <c r="E164" s="56" t="s">
        <v>31</v>
      </c>
      <c r="F164" s="53" t="s">
        <v>31</v>
      </c>
      <c r="G164" s="54" t="s">
        <v>31</v>
      </c>
      <c r="H164" s="55">
        <v>45707</v>
      </c>
      <c r="I164" s="49" t="s">
        <v>80</v>
      </c>
      <c r="J164" s="49">
        <v>1</v>
      </c>
      <c r="K164" s="56" t="s">
        <v>46</v>
      </c>
      <c r="L164" s="96">
        <f>12454+2241.72</f>
        <v>14695.72</v>
      </c>
      <c r="M164" s="49">
        <v>3386</v>
      </c>
      <c r="N164" s="53"/>
    </row>
    <row r="165" spans="2:14">
      <c r="B165" s="54" t="s">
        <v>73</v>
      </c>
      <c r="C165" s="53"/>
      <c r="D165" s="49">
        <v>2132</v>
      </c>
      <c r="E165" s="56" t="s">
        <v>31</v>
      </c>
      <c r="F165" s="53" t="s">
        <v>31</v>
      </c>
      <c r="G165" s="54" t="s">
        <v>31</v>
      </c>
      <c r="H165" s="55">
        <v>45707</v>
      </c>
      <c r="I165" s="49" t="s">
        <v>80</v>
      </c>
      <c r="J165" s="49">
        <v>1</v>
      </c>
      <c r="K165" s="56" t="s">
        <v>46</v>
      </c>
      <c r="L165" s="96">
        <f t="shared" ref="L165" si="8">12454+2241.72</f>
        <v>14695.72</v>
      </c>
      <c r="M165" s="49">
        <v>3387</v>
      </c>
      <c r="N165" s="53"/>
    </row>
    <row r="166" spans="2:14">
      <c r="B166" s="54" t="s">
        <v>73</v>
      </c>
      <c r="C166" s="53"/>
      <c r="D166" s="49">
        <v>2133</v>
      </c>
      <c r="E166" s="56" t="s">
        <v>31</v>
      </c>
      <c r="F166" s="53" t="s">
        <v>31</v>
      </c>
      <c r="G166" s="54" t="s">
        <v>31</v>
      </c>
      <c r="H166" s="55">
        <v>45707</v>
      </c>
      <c r="I166" s="49" t="s">
        <v>80</v>
      </c>
      <c r="J166" s="49">
        <v>1</v>
      </c>
      <c r="K166" s="56" t="s">
        <v>46</v>
      </c>
      <c r="L166" s="96">
        <f>12454+2241.72</f>
        <v>14695.72</v>
      </c>
      <c r="M166" s="49">
        <v>3388</v>
      </c>
      <c r="N166" s="53"/>
    </row>
    <row r="167" spans="2:14">
      <c r="B167" s="54" t="s">
        <v>73</v>
      </c>
      <c r="C167" s="53"/>
      <c r="D167" s="49">
        <v>2134</v>
      </c>
      <c r="E167" s="56" t="s">
        <v>31</v>
      </c>
      <c r="F167" s="53" t="s">
        <v>31</v>
      </c>
      <c r="G167" s="54" t="s">
        <v>31</v>
      </c>
      <c r="H167" s="55">
        <v>45707</v>
      </c>
      <c r="I167" s="49" t="s">
        <v>80</v>
      </c>
      <c r="J167" s="49">
        <v>1</v>
      </c>
      <c r="K167" s="56" t="s">
        <v>46</v>
      </c>
      <c r="L167" s="96">
        <f>12454+2241.72</f>
        <v>14695.72</v>
      </c>
      <c r="M167" s="49">
        <v>3389</v>
      </c>
      <c r="N167" s="53"/>
    </row>
    <row r="168" spans="2:14">
      <c r="B168" s="75" t="s">
        <v>53</v>
      </c>
      <c r="C168" s="53"/>
      <c r="D168" s="49">
        <v>2135</v>
      </c>
      <c r="E168" s="56" t="s">
        <v>31</v>
      </c>
      <c r="F168" s="53" t="s">
        <v>31</v>
      </c>
      <c r="G168" s="54" t="s">
        <v>31</v>
      </c>
      <c r="H168" s="55">
        <v>45707</v>
      </c>
      <c r="I168" s="49" t="s">
        <v>80</v>
      </c>
      <c r="J168" s="49">
        <v>1</v>
      </c>
      <c r="K168" s="56" t="s">
        <v>46</v>
      </c>
      <c r="L168" s="96">
        <f t="shared" ref="L168:L173" si="9">7934.32+1428.18</f>
        <v>9362.5</v>
      </c>
      <c r="M168" s="49">
        <v>3390</v>
      </c>
      <c r="N168" s="53"/>
    </row>
    <row r="169" spans="2:14">
      <c r="B169" s="75" t="s">
        <v>53</v>
      </c>
      <c r="C169" s="53"/>
      <c r="D169" s="49">
        <v>2136</v>
      </c>
      <c r="E169" s="56" t="s">
        <v>31</v>
      </c>
      <c r="F169" s="53" t="s">
        <v>31</v>
      </c>
      <c r="G169" s="54" t="s">
        <v>31</v>
      </c>
      <c r="H169" s="55">
        <v>45707</v>
      </c>
      <c r="I169" s="49" t="s">
        <v>80</v>
      </c>
      <c r="J169" s="49">
        <v>1</v>
      </c>
      <c r="K169" s="56" t="s">
        <v>46</v>
      </c>
      <c r="L169" s="96">
        <f t="shared" si="9"/>
        <v>9362.5</v>
      </c>
      <c r="M169" s="49">
        <v>3391</v>
      </c>
      <c r="N169" s="53"/>
    </row>
    <row r="170" spans="2:14">
      <c r="B170" s="75" t="s">
        <v>53</v>
      </c>
      <c r="C170" s="53"/>
      <c r="D170" s="49">
        <v>2137</v>
      </c>
      <c r="E170" s="56" t="s">
        <v>31</v>
      </c>
      <c r="F170" s="53" t="s">
        <v>31</v>
      </c>
      <c r="G170" s="54" t="s">
        <v>31</v>
      </c>
      <c r="H170" s="55">
        <v>45707</v>
      </c>
      <c r="I170" s="49" t="s">
        <v>80</v>
      </c>
      <c r="J170" s="49">
        <v>1</v>
      </c>
      <c r="K170" s="56" t="s">
        <v>46</v>
      </c>
      <c r="L170" s="96">
        <f t="shared" si="9"/>
        <v>9362.5</v>
      </c>
      <c r="M170" s="49">
        <v>3392</v>
      </c>
      <c r="N170" s="53"/>
    </row>
    <row r="171" spans="2:14">
      <c r="B171" s="75" t="s">
        <v>53</v>
      </c>
      <c r="C171" s="53"/>
      <c r="D171" s="49">
        <v>2138</v>
      </c>
      <c r="E171" s="56" t="s">
        <v>31</v>
      </c>
      <c r="F171" s="53" t="s">
        <v>31</v>
      </c>
      <c r="G171" s="54" t="s">
        <v>31</v>
      </c>
      <c r="H171" s="55">
        <v>45707</v>
      </c>
      <c r="I171" s="49" t="s">
        <v>80</v>
      </c>
      <c r="J171" s="49">
        <v>1</v>
      </c>
      <c r="K171" s="56" t="s">
        <v>46</v>
      </c>
      <c r="L171" s="96">
        <f t="shared" si="9"/>
        <v>9362.5</v>
      </c>
      <c r="M171" s="49">
        <v>3393</v>
      </c>
      <c r="N171" s="53"/>
    </row>
    <row r="172" spans="2:14">
      <c r="B172" s="75" t="s">
        <v>53</v>
      </c>
      <c r="C172" s="53"/>
      <c r="D172" s="49">
        <v>2139</v>
      </c>
      <c r="E172" s="56" t="s">
        <v>31</v>
      </c>
      <c r="F172" s="53" t="s">
        <v>31</v>
      </c>
      <c r="G172" s="54" t="s">
        <v>31</v>
      </c>
      <c r="H172" s="55">
        <v>45707</v>
      </c>
      <c r="I172" s="49" t="s">
        <v>80</v>
      </c>
      <c r="J172" s="49">
        <v>1</v>
      </c>
      <c r="K172" s="56" t="s">
        <v>46</v>
      </c>
      <c r="L172" s="96">
        <f t="shared" si="9"/>
        <v>9362.5</v>
      </c>
      <c r="M172" s="49">
        <v>3394</v>
      </c>
      <c r="N172" s="53"/>
    </row>
    <row r="173" spans="2:14" ht="15" thickBot="1">
      <c r="B173" s="75" t="s">
        <v>53</v>
      </c>
      <c r="C173" s="53"/>
      <c r="D173" s="49">
        <v>2140</v>
      </c>
      <c r="E173" s="56" t="s">
        <v>31</v>
      </c>
      <c r="F173" s="53" t="s">
        <v>31</v>
      </c>
      <c r="G173" s="54" t="s">
        <v>31</v>
      </c>
      <c r="H173" s="55">
        <v>45707</v>
      </c>
      <c r="I173" s="49" t="s">
        <v>80</v>
      </c>
      <c r="J173" s="49">
        <v>1</v>
      </c>
      <c r="K173" s="56" t="s">
        <v>46</v>
      </c>
      <c r="L173" s="96">
        <f t="shared" si="9"/>
        <v>9362.5</v>
      </c>
      <c r="M173" s="49">
        <v>3395</v>
      </c>
      <c r="N173" s="53"/>
    </row>
    <row r="174" spans="2:14" ht="15">
      <c r="B174" s="53"/>
      <c r="C174" s="53"/>
      <c r="D174" s="49"/>
      <c r="E174" s="49"/>
      <c r="F174" s="53"/>
      <c r="G174" s="53"/>
      <c r="H174" s="53"/>
      <c r="I174" s="49"/>
      <c r="J174" s="191" t="s">
        <v>34</v>
      </c>
      <c r="K174" s="192"/>
      <c r="L174" s="107">
        <f>SUM(L164:L173)</f>
        <v>114957.88</v>
      </c>
      <c r="M174" s="49"/>
      <c r="N174" s="53"/>
    </row>
    <row r="175" spans="2:14" ht="15">
      <c r="B175" s="101" t="s">
        <v>5</v>
      </c>
      <c r="C175" s="102" t="s">
        <v>6</v>
      </c>
      <c r="D175" s="103" t="s">
        <v>7</v>
      </c>
      <c r="E175" s="103" t="s">
        <v>8</v>
      </c>
      <c r="F175" s="103" t="s">
        <v>9</v>
      </c>
      <c r="G175" s="103" t="s">
        <v>10</v>
      </c>
      <c r="H175" s="103" t="s">
        <v>11</v>
      </c>
      <c r="I175" s="103" t="s">
        <v>12</v>
      </c>
      <c r="J175" s="103" t="s">
        <v>13</v>
      </c>
      <c r="K175" s="103" t="s">
        <v>14</v>
      </c>
      <c r="L175" s="104" t="s">
        <v>15</v>
      </c>
      <c r="M175" s="103" t="s">
        <v>16</v>
      </c>
      <c r="N175" s="105" t="s">
        <v>17</v>
      </c>
    </row>
    <row r="176" spans="2:14">
      <c r="B176" s="53" t="s">
        <v>53</v>
      </c>
      <c r="C176" s="53"/>
      <c r="D176" s="49">
        <v>2141</v>
      </c>
      <c r="E176" s="49" t="s">
        <v>31</v>
      </c>
      <c r="F176" s="53" t="s">
        <v>31</v>
      </c>
      <c r="G176" s="53" t="s">
        <v>31</v>
      </c>
      <c r="H176" s="58">
        <v>45707</v>
      </c>
      <c r="I176" s="49" t="s">
        <v>81</v>
      </c>
      <c r="J176" s="49">
        <v>1</v>
      </c>
      <c r="K176" s="49" t="s">
        <v>46</v>
      </c>
      <c r="L176" s="96">
        <f t="shared" ref="L176:L181" si="10">7934.32+1428.18</f>
        <v>9362.5</v>
      </c>
      <c r="M176" s="49">
        <v>3396</v>
      </c>
      <c r="N176" s="53"/>
    </row>
    <row r="177" spans="2:14">
      <c r="B177" s="53" t="s">
        <v>53</v>
      </c>
      <c r="C177" s="53"/>
      <c r="D177" s="49">
        <v>2142</v>
      </c>
      <c r="E177" s="49" t="s">
        <v>31</v>
      </c>
      <c r="F177" s="53" t="s">
        <v>31</v>
      </c>
      <c r="G177" s="53" t="s">
        <v>31</v>
      </c>
      <c r="H177" s="58">
        <v>45707</v>
      </c>
      <c r="I177" s="49" t="s">
        <v>81</v>
      </c>
      <c r="J177" s="49">
        <v>1</v>
      </c>
      <c r="K177" s="49" t="s">
        <v>46</v>
      </c>
      <c r="L177" s="96">
        <f t="shared" si="10"/>
        <v>9362.5</v>
      </c>
      <c r="M177" s="49">
        <v>3397</v>
      </c>
      <c r="N177" s="53"/>
    </row>
    <row r="178" spans="2:14">
      <c r="B178" s="53" t="s">
        <v>53</v>
      </c>
      <c r="C178" s="53"/>
      <c r="D178" s="49">
        <v>2143</v>
      </c>
      <c r="E178" s="49" t="s">
        <v>31</v>
      </c>
      <c r="F178" s="53" t="s">
        <v>31</v>
      </c>
      <c r="G178" s="53" t="s">
        <v>31</v>
      </c>
      <c r="H178" s="58">
        <v>45707</v>
      </c>
      <c r="I178" s="49" t="s">
        <v>81</v>
      </c>
      <c r="J178" s="49">
        <v>1</v>
      </c>
      <c r="K178" s="49" t="s">
        <v>46</v>
      </c>
      <c r="L178" s="96">
        <f t="shared" si="10"/>
        <v>9362.5</v>
      </c>
      <c r="M178" s="49">
        <v>3398</v>
      </c>
      <c r="N178" s="53"/>
    </row>
    <row r="179" spans="2:14">
      <c r="B179" s="53" t="s">
        <v>53</v>
      </c>
      <c r="C179" s="53"/>
      <c r="D179" s="49">
        <v>2144</v>
      </c>
      <c r="E179" s="49" t="s">
        <v>31</v>
      </c>
      <c r="F179" s="53" t="s">
        <v>31</v>
      </c>
      <c r="G179" s="53" t="s">
        <v>31</v>
      </c>
      <c r="H179" s="58">
        <v>45707</v>
      </c>
      <c r="I179" s="49" t="s">
        <v>81</v>
      </c>
      <c r="J179" s="49">
        <v>1</v>
      </c>
      <c r="K179" s="49" t="s">
        <v>46</v>
      </c>
      <c r="L179" s="96">
        <f t="shared" si="10"/>
        <v>9362.5</v>
      </c>
      <c r="M179" s="49">
        <v>3399</v>
      </c>
      <c r="N179" s="53"/>
    </row>
    <row r="180" spans="2:14">
      <c r="B180" s="53" t="s">
        <v>53</v>
      </c>
      <c r="C180" s="53"/>
      <c r="D180" s="49">
        <v>2145</v>
      </c>
      <c r="E180" s="49" t="s">
        <v>31</v>
      </c>
      <c r="F180" s="53" t="s">
        <v>31</v>
      </c>
      <c r="G180" s="53" t="s">
        <v>31</v>
      </c>
      <c r="H180" s="58">
        <v>45707</v>
      </c>
      <c r="I180" s="49" t="s">
        <v>81</v>
      </c>
      <c r="J180" s="49">
        <v>1</v>
      </c>
      <c r="K180" s="49" t="s">
        <v>46</v>
      </c>
      <c r="L180" s="96">
        <f t="shared" si="10"/>
        <v>9362.5</v>
      </c>
      <c r="M180" s="49">
        <v>3400</v>
      </c>
      <c r="N180" s="53"/>
    </row>
    <row r="181" spans="2:14">
      <c r="B181" s="53" t="s">
        <v>53</v>
      </c>
      <c r="C181" s="53"/>
      <c r="D181" s="49">
        <v>2146</v>
      </c>
      <c r="E181" s="49" t="s">
        <v>31</v>
      </c>
      <c r="F181" s="53" t="s">
        <v>31</v>
      </c>
      <c r="G181" s="53" t="s">
        <v>31</v>
      </c>
      <c r="H181" s="58">
        <v>45707</v>
      </c>
      <c r="I181" s="49" t="s">
        <v>81</v>
      </c>
      <c r="J181" s="49">
        <v>1</v>
      </c>
      <c r="K181" s="49" t="s">
        <v>46</v>
      </c>
      <c r="L181" s="96">
        <f t="shared" si="10"/>
        <v>9362.5</v>
      </c>
      <c r="M181" s="49">
        <v>3401</v>
      </c>
      <c r="N181" s="53"/>
    </row>
    <row r="182" spans="2:14" ht="15" thickBot="1">
      <c r="B182" s="53" t="s">
        <v>73</v>
      </c>
      <c r="C182" s="53"/>
      <c r="D182" s="49">
        <v>2147</v>
      </c>
      <c r="E182" s="49" t="s">
        <v>31</v>
      </c>
      <c r="F182" s="53" t="s">
        <v>31</v>
      </c>
      <c r="G182" s="53" t="s">
        <v>31</v>
      </c>
      <c r="H182" s="58">
        <v>45707</v>
      </c>
      <c r="I182" s="49" t="s">
        <v>81</v>
      </c>
      <c r="J182" s="49">
        <v>1</v>
      </c>
      <c r="K182" s="49" t="s">
        <v>46</v>
      </c>
      <c r="L182" s="96">
        <f>12454+2241.72</f>
        <v>14695.72</v>
      </c>
      <c r="M182" s="49">
        <v>3402</v>
      </c>
      <c r="N182" s="53"/>
    </row>
    <row r="183" spans="2:14" ht="15.75" thickBot="1">
      <c r="D183" s="49"/>
      <c r="E183" s="80"/>
      <c r="I183" s="80"/>
      <c r="J183" s="191" t="s">
        <v>34</v>
      </c>
      <c r="K183" s="192"/>
      <c r="L183" s="107">
        <f>SUM(L176:L182)</f>
        <v>70870.720000000001</v>
      </c>
      <c r="M183" s="80"/>
    </row>
    <row r="184" spans="2:14" ht="15">
      <c r="B184" s="61" t="s">
        <v>5</v>
      </c>
      <c r="C184" s="62" t="s">
        <v>6</v>
      </c>
      <c r="D184" s="63" t="s">
        <v>7</v>
      </c>
      <c r="E184" s="63" t="s">
        <v>8</v>
      </c>
      <c r="F184" s="63" t="s">
        <v>9</v>
      </c>
      <c r="G184" s="63" t="s">
        <v>10</v>
      </c>
      <c r="H184" s="63" t="s">
        <v>11</v>
      </c>
      <c r="I184" s="63" t="s">
        <v>12</v>
      </c>
      <c r="J184" s="63" t="s">
        <v>13</v>
      </c>
      <c r="K184" s="63" t="s">
        <v>14</v>
      </c>
      <c r="L184" s="64" t="s">
        <v>15</v>
      </c>
      <c r="M184" s="63" t="s">
        <v>16</v>
      </c>
      <c r="N184" s="65" t="s">
        <v>17</v>
      </c>
    </row>
    <row r="185" spans="2:14" ht="15">
      <c r="B185" s="53" t="s">
        <v>53</v>
      </c>
      <c r="C185" s="98"/>
      <c r="D185" s="99">
        <v>2148</v>
      </c>
      <c r="E185" s="49" t="s">
        <v>31</v>
      </c>
      <c r="F185" s="53" t="s">
        <v>31</v>
      </c>
      <c r="G185" s="53" t="s">
        <v>31</v>
      </c>
      <c r="H185" s="58">
        <v>45707</v>
      </c>
      <c r="I185" s="99" t="s">
        <v>82</v>
      </c>
      <c r="J185" s="99">
        <v>1</v>
      </c>
      <c r="K185" s="99" t="s">
        <v>46</v>
      </c>
      <c r="L185" s="96">
        <f t="shared" ref="L185:L186" si="11">7934.32+1428.18</f>
        <v>9362.5</v>
      </c>
      <c r="M185" s="99">
        <v>3403</v>
      </c>
      <c r="N185" s="98"/>
    </row>
    <row r="186" spans="2:14" ht="15">
      <c r="B186" s="53" t="s">
        <v>53</v>
      </c>
      <c r="C186" s="98"/>
      <c r="D186" s="99">
        <v>2149</v>
      </c>
      <c r="E186" s="49" t="s">
        <v>31</v>
      </c>
      <c r="F186" s="53" t="s">
        <v>31</v>
      </c>
      <c r="G186" s="53" t="s">
        <v>31</v>
      </c>
      <c r="H186" s="58">
        <v>45707</v>
      </c>
      <c r="I186" s="99" t="s">
        <v>82</v>
      </c>
      <c r="J186" s="99">
        <v>1</v>
      </c>
      <c r="K186" s="99" t="s">
        <v>46</v>
      </c>
      <c r="L186" s="96">
        <f t="shared" si="11"/>
        <v>9362.5</v>
      </c>
      <c r="M186" s="99">
        <v>3404</v>
      </c>
      <c r="N186" s="98"/>
    </row>
    <row r="187" spans="2:14" ht="15">
      <c r="B187" s="28" t="s">
        <v>54</v>
      </c>
      <c r="C187" s="53"/>
      <c r="D187" s="99">
        <v>2150</v>
      </c>
      <c r="E187" s="27" t="s">
        <v>31</v>
      </c>
      <c r="F187" s="28" t="s">
        <v>31</v>
      </c>
      <c r="G187" s="28" t="s">
        <v>31</v>
      </c>
      <c r="H187" s="86">
        <v>45707</v>
      </c>
      <c r="I187" s="99" t="s">
        <v>82</v>
      </c>
      <c r="J187" s="68">
        <v>1</v>
      </c>
      <c r="K187" s="49" t="s">
        <v>46</v>
      </c>
      <c r="L187" s="87">
        <f t="shared" ref="L187" si="12">4032+725.96</f>
        <v>4757.96</v>
      </c>
      <c r="M187" s="99">
        <v>3405</v>
      </c>
      <c r="N187" s="98"/>
    </row>
    <row r="188" spans="2:14" ht="15">
      <c r="B188" s="53" t="s">
        <v>40</v>
      </c>
      <c r="C188" s="98"/>
      <c r="D188" s="99">
        <v>2151</v>
      </c>
      <c r="E188" s="49" t="s">
        <v>31</v>
      </c>
      <c r="F188" s="53" t="s">
        <v>31</v>
      </c>
      <c r="G188" s="54" t="s">
        <v>31</v>
      </c>
      <c r="H188" s="58">
        <v>45707</v>
      </c>
      <c r="I188" s="99" t="s">
        <v>82</v>
      </c>
      <c r="J188" s="99">
        <v>1</v>
      </c>
      <c r="K188" s="99" t="s">
        <v>41</v>
      </c>
      <c r="L188" s="100">
        <f>12500+2250</f>
        <v>14750</v>
      </c>
      <c r="M188" s="99">
        <v>3406</v>
      </c>
      <c r="N188" s="98"/>
    </row>
    <row r="189" spans="2:14" ht="15.75" thickBot="1">
      <c r="B189" s="53" t="s">
        <v>53</v>
      </c>
      <c r="C189" s="98"/>
      <c r="D189" s="99">
        <v>2152</v>
      </c>
      <c r="E189" s="49" t="s">
        <v>31</v>
      </c>
      <c r="F189" s="53" t="s">
        <v>31</v>
      </c>
      <c r="G189" s="53" t="s">
        <v>31</v>
      </c>
      <c r="H189" s="58">
        <v>45707</v>
      </c>
      <c r="I189" s="99" t="s">
        <v>82</v>
      </c>
      <c r="J189" s="99">
        <v>1</v>
      </c>
      <c r="K189" s="99" t="s">
        <v>46</v>
      </c>
      <c r="L189" s="96">
        <f>7934.32+1428.18</f>
        <v>9362.5</v>
      </c>
      <c r="M189" s="99">
        <v>3407</v>
      </c>
      <c r="N189" s="98"/>
    </row>
    <row r="190" spans="2:14" ht="15">
      <c r="B190" s="99"/>
      <c r="C190" s="98"/>
      <c r="D190" s="99"/>
      <c r="E190" s="99"/>
      <c r="F190" s="99"/>
      <c r="G190" s="99"/>
      <c r="H190" s="99"/>
      <c r="I190" s="99"/>
      <c r="J190" s="191" t="s">
        <v>34</v>
      </c>
      <c r="K190" s="192"/>
      <c r="L190" s="107">
        <f>SUM(L185:L189)</f>
        <v>47595.46</v>
      </c>
      <c r="M190" s="99"/>
      <c r="N190" s="98"/>
    </row>
    <row r="191" spans="2:14" ht="15">
      <c r="B191" s="101" t="s">
        <v>5</v>
      </c>
      <c r="C191" s="102" t="s">
        <v>6</v>
      </c>
      <c r="D191" s="103" t="s">
        <v>7</v>
      </c>
      <c r="E191" s="103" t="s">
        <v>8</v>
      </c>
      <c r="F191" s="103" t="s">
        <v>9</v>
      </c>
      <c r="G191" s="103" t="s">
        <v>10</v>
      </c>
      <c r="H191" s="103" t="s">
        <v>11</v>
      </c>
      <c r="I191" s="103" t="s">
        <v>12</v>
      </c>
      <c r="J191" s="103" t="s">
        <v>13</v>
      </c>
      <c r="K191" s="103" t="s">
        <v>14</v>
      </c>
      <c r="L191" s="104" t="s">
        <v>15</v>
      </c>
      <c r="M191" s="103" t="s">
        <v>16</v>
      </c>
      <c r="N191" s="105" t="s">
        <v>17</v>
      </c>
    </row>
    <row r="192" spans="2:14">
      <c r="B192" s="53" t="s">
        <v>69</v>
      </c>
      <c r="C192" s="53"/>
      <c r="D192" s="49">
        <v>2153</v>
      </c>
      <c r="E192" s="49" t="s">
        <v>31</v>
      </c>
      <c r="F192" s="53" t="s">
        <v>31</v>
      </c>
      <c r="G192" s="53" t="s">
        <v>31</v>
      </c>
      <c r="H192" s="58">
        <v>45707</v>
      </c>
      <c r="I192" s="49" t="s">
        <v>83</v>
      </c>
      <c r="J192" s="49">
        <v>1</v>
      </c>
      <c r="K192" s="49" t="s">
        <v>46</v>
      </c>
      <c r="L192" s="79">
        <v>7788</v>
      </c>
      <c r="M192" s="49">
        <v>3409</v>
      </c>
      <c r="N192" s="53"/>
    </row>
    <row r="193" spans="2:14">
      <c r="B193" s="53" t="s">
        <v>53</v>
      </c>
      <c r="C193" s="53"/>
      <c r="D193" s="49">
        <v>2154</v>
      </c>
      <c r="E193" s="49" t="s">
        <v>31</v>
      </c>
      <c r="F193" s="53" t="s">
        <v>31</v>
      </c>
      <c r="G193" s="53" t="s">
        <v>31</v>
      </c>
      <c r="H193" s="58">
        <v>45707</v>
      </c>
      <c r="I193" s="49" t="s">
        <v>83</v>
      </c>
      <c r="J193" s="49">
        <v>1</v>
      </c>
      <c r="K193" s="49" t="s">
        <v>46</v>
      </c>
      <c r="L193" s="96">
        <f t="shared" ref="L193:L194" si="13">7934.32+1428.18</f>
        <v>9362.5</v>
      </c>
      <c r="M193" s="49">
        <v>3410</v>
      </c>
      <c r="N193" s="53"/>
    </row>
    <row r="194" spans="2:14">
      <c r="B194" s="53" t="s">
        <v>62</v>
      </c>
      <c r="C194" s="53"/>
      <c r="D194" s="49">
        <v>2155</v>
      </c>
      <c r="E194" s="49" t="s">
        <v>31</v>
      </c>
      <c r="F194" s="53" t="s">
        <v>31</v>
      </c>
      <c r="G194" s="53" t="s">
        <v>31</v>
      </c>
      <c r="H194" s="58">
        <v>45707</v>
      </c>
      <c r="I194" s="49" t="s">
        <v>83</v>
      </c>
      <c r="J194" s="49">
        <v>1</v>
      </c>
      <c r="K194" s="49" t="s">
        <v>46</v>
      </c>
      <c r="L194" s="96">
        <f t="shared" si="13"/>
        <v>9362.5</v>
      </c>
      <c r="M194" s="49">
        <v>3411</v>
      </c>
      <c r="N194" s="53"/>
    </row>
    <row r="195" spans="2:14">
      <c r="B195" s="53" t="s">
        <v>73</v>
      </c>
      <c r="C195" s="53"/>
      <c r="D195" s="49">
        <v>2156</v>
      </c>
      <c r="E195" s="49" t="s">
        <v>31</v>
      </c>
      <c r="F195" s="53" t="s">
        <v>31</v>
      </c>
      <c r="G195" s="53" t="s">
        <v>31</v>
      </c>
      <c r="H195" s="58">
        <v>45707</v>
      </c>
      <c r="I195" s="49" t="s">
        <v>83</v>
      </c>
      <c r="J195" s="49">
        <v>1</v>
      </c>
      <c r="K195" s="49" t="s">
        <v>46</v>
      </c>
      <c r="L195" s="96">
        <f>12454+2241.72</f>
        <v>14695.72</v>
      </c>
      <c r="M195" s="49">
        <v>3412</v>
      </c>
      <c r="N195" s="53"/>
    </row>
    <row r="196" spans="2:14" ht="15" thickBot="1">
      <c r="B196" s="53" t="s">
        <v>61</v>
      </c>
      <c r="C196" s="53"/>
      <c r="D196" s="49">
        <v>2157</v>
      </c>
      <c r="E196" s="49" t="s">
        <v>31</v>
      </c>
      <c r="F196" s="53" t="s">
        <v>31</v>
      </c>
      <c r="G196" s="53" t="s">
        <v>31</v>
      </c>
      <c r="H196" s="58">
        <v>45707</v>
      </c>
      <c r="I196" s="49" t="s">
        <v>83</v>
      </c>
      <c r="J196" s="49">
        <v>1</v>
      </c>
      <c r="K196" s="49" t="s">
        <v>41</v>
      </c>
      <c r="L196" s="96">
        <f>8090+1453.2</f>
        <v>9543.2000000000007</v>
      </c>
      <c r="M196" s="49">
        <v>3413</v>
      </c>
      <c r="N196" s="53"/>
    </row>
    <row r="197" spans="2:14" ht="15">
      <c r="B197" s="53"/>
      <c r="C197" s="53"/>
      <c r="D197" s="49"/>
      <c r="E197" s="49"/>
      <c r="F197" s="53"/>
      <c r="G197" s="53"/>
      <c r="H197" s="53"/>
      <c r="I197" s="49"/>
      <c r="J197" s="191" t="s">
        <v>34</v>
      </c>
      <c r="K197" s="192"/>
      <c r="L197" s="107">
        <f>SUM(L192:L196)</f>
        <v>50751.92</v>
      </c>
      <c r="M197" s="49"/>
      <c r="N197" s="53"/>
    </row>
    <row r="198" spans="2:14" ht="15">
      <c r="B198" s="101" t="s">
        <v>5</v>
      </c>
      <c r="C198" s="102" t="s">
        <v>6</v>
      </c>
      <c r="D198" s="103" t="s">
        <v>7</v>
      </c>
      <c r="E198" s="103" t="s">
        <v>8</v>
      </c>
      <c r="F198" s="103" t="s">
        <v>9</v>
      </c>
      <c r="G198" s="103" t="s">
        <v>10</v>
      </c>
      <c r="H198" s="103" t="s">
        <v>11</v>
      </c>
      <c r="I198" s="103" t="s">
        <v>12</v>
      </c>
      <c r="J198" s="103" t="s">
        <v>13</v>
      </c>
      <c r="K198" s="103" t="s">
        <v>14</v>
      </c>
      <c r="L198" s="104" t="s">
        <v>15</v>
      </c>
      <c r="M198" s="103" t="s">
        <v>16</v>
      </c>
      <c r="N198" s="105" t="s">
        <v>17</v>
      </c>
    </row>
    <row r="199" spans="2:14">
      <c r="B199" s="53" t="s">
        <v>54</v>
      </c>
      <c r="C199" s="53"/>
      <c r="D199" s="49">
        <v>2158</v>
      </c>
      <c r="E199" s="49" t="s">
        <v>31</v>
      </c>
      <c r="F199" s="53" t="s">
        <v>31</v>
      </c>
      <c r="G199" s="53" t="s">
        <v>31</v>
      </c>
      <c r="H199" s="58">
        <v>45707</v>
      </c>
      <c r="I199" s="49" t="s">
        <v>84</v>
      </c>
      <c r="J199" s="49">
        <v>1</v>
      </c>
      <c r="K199" s="49" t="s">
        <v>46</v>
      </c>
      <c r="L199" s="96">
        <f t="shared" ref="L199:L200" si="14">7934.32+1428.18</f>
        <v>9362.5</v>
      </c>
      <c r="M199" s="49">
        <v>3414</v>
      </c>
      <c r="N199" s="53"/>
    </row>
    <row r="200" spans="2:14">
      <c r="B200" s="28" t="s">
        <v>54</v>
      </c>
      <c r="C200" s="28"/>
      <c r="D200" s="27">
        <v>2159</v>
      </c>
      <c r="E200" s="27" t="s">
        <v>31</v>
      </c>
      <c r="F200" s="28" t="s">
        <v>31</v>
      </c>
      <c r="G200" s="28" t="s">
        <v>31</v>
      </c>
      <c r="H200" s="86">
        <v>45707</v>
      </c>
      <c r="I200" s="27" t="s">
        <v>84</v>
      </c>
      <c r="J200" s="27">
        <v>1</v>
      </c>
      <c r="K200" s="27" t="s">
        <v>46</v>
      </c>
      <c r="L200" s="113">
        <f t="shared" si="14"/>
        <v>9362.5</v>
      </c>
      <c r="M200" s="27">
        <v>3415</v>
      </c>
      <c r="N200" s="28"/>
    </row>
    <row r="201" spans="2:14">
      <c r="B201" s="53" t="s">
        <v>85</v>
      </c>
      <c r="C201" s="53"/>
      <c r="D201" s="49">
        <v>2160</v>
      </c>
      <c r="E201" s="27" t="s">
        <v>31</v>
      </c>
      <c r="F201" s="28" t="s">
        <v>31</v>
      </c>
      <c r="G201" s="28" t="s">
        <v>31</v>
      </c>
      <c r="H201" s="86">
        <v>45707</v>
      </c>
      <c r="I201" s="27" t="s">
        <v>84</v>
      </c>
      <c r="J201" s="27">
        <v>1</v>
      </c>
      <c r="K201" s="49" t="s">
        <v>41</v>
      </c>
      <c r="L201" s="113">
        <f>12500+2250</f>
        <v>14750</v>
      </c>
      <c r="M201" s="49">
        <v>3416</v>
      </c>
      <c r="N201" s="53"/>
    </row>
    <row r="202" spans="2:14">
      <c r="B202" s="53" t="s">
        <v>85</v>
      </c>
      <c r="C202" s="53"/>
      <c r="D202" s="27">
        <v>2161</v>
      </c>
      <c r="E202" s="27" t="s">
        <v>31</v>
      </c>
      <c r="F202" s="28" t="s">
        <v>31</v>
      </c>
      <c r="G202" s="28" t="s">
        <v>31</v>
      </c>
      <c r="H202" s="86">
        <v>45707</v>
      </c>
      <c r="I202" s="27" t="s">
        <v>84</v>
      </c>
      <c r="J202" s="27">
        <v>1</v>
      </c>
      <c r="K202" s="49" t="s">
        <v>41</v>
      </c>
      <c r="L202" s="113">
        <f>12500+2250</f>
        <v>14750</v>
      </c>
      <c r="M202" s="49">
        <v>3417</v>
      </c>
      <c r="N202" s="53"/>
    </row>
    <row r="203" spans="2:14">
      <c r="B203" s="53" t="s">
        <v>61</v>
      </c>
      <c r="C203" s="53"/>
      <c r="D203" s="49">
        <v>2162</v>
      </c>
      <c r="E203" s="27" t="s">
        <v>31</v>
      </c>
      <c r="F203" s="28" t="s">
        <v>31</v>
      </c>
      <c r="G203" s="28" t="s">
        <v>31</v>
      </c>
      <c r="H203" s="86">
        <v>45707</v>
      </c>
      <c r="I203" s="27" t="s">
        <v>84</v>
      </c>
      <c r="J203" s="27">
        <v>1</v>
      </c>
      <c r="K203" s="49" t="s">
        <v>41</v>
      </c>
      <c r="L203" s="96">
        <f t="shared" ref="L203:L208" si="15">8090+1453.2</f>
        <v>9543.2000000000007</v>
      </c>
      <c r="M203" s="49">
        <v>3418</v>
      </c>
      <c r="N203" s="53"/>
    </row>
    <row r="204" spans="2:14">
      <c r="B204" s="53" t="s">
        <v>61</v>
      </c>
      <c r="C204" s="53"/>
      <c r="D204" s="27">
        <v>2163</v>
      </c>
      <c r="E204" s="27" t="s">
        <v>31</v>
      </c>
      <c r="F204" s="28" t="s">
        <v>31</v>
      </c>
      <c r="G204" s="28" t="s">
        <v>31</v>
      </c>
      <c r="H204" s="86">
        <v>45707</v>
      </c>
      <c r="I204" s="27" t="s">
        <v>84</v>
      </c>
      <c r="J204" s="27">
        <v>1</v>
      </c>
      <c r="K204" s="49" t="s">
        <v>41</v>
      </c>
      <c r="L204" s="96">
        <f t="shared" si="15"/>
        <v>9543.2000000000007</v>
      </c>
      <c r="M204" s="49">
        <v>3419</v>
      </c>
      <c r="N204" s="53"/>
    </row>
    <row r="205" spans="2:14">
      <c r="B205" s="53" t="s">
        <v>61</v>
      </c>
      <c r="C205" s="53"/>
      <c r="D205" s="49">
        <v>2164</v>
      </c>
      <c r="E205" s="27" t="s">
        <v>31</v>
      </c>
      <c r="F205" s="28" t="s">
        <v>31</v>
      </c>
      <c r="G205" s="28" t="s">
        <v>31</v>
      </c>
      <c r="H205" s="86">
        <v>45707</v>
      </c>
      <c r="I205" s="27" t="s">
        <v>84</v>
      </c>
      <c r="J205" s="27">
        <v>1</v>
      </c>
      <c r="K205" s="49" t="s">
        <v>41</v>
      </c>
      <c r="L205" s="96">
        <f t="shared" si="15"/>
        <v>9543.2000000000007</v>
      </c>
      <c r="M205" s="49">
        <v>3420</v>
      </c>
      <c r="N205" s="53"/>
    </row>
    <row r="206" spans="2:14">
      <c r="B206" s="53" t="s">
        <v>61</v>
      </c>
      <c r="C206" s="53"/>
      <c r="D206" s="27">
        <v>2165</v>
      </c>
      <c r="E206" s="27" t="s">
        <v>31</v>
      </c>
      <c r="F206" s="28" t="s">
        <v>31</v>
      </c>
      <c r="G206" s="28" t="s">
        <v>31</v>
      </c>
      <c r="H206" s="86">
        <v>45707</v>
      </c>
      <c r="I206" s="27" t="s">
        <v>84</v>
      </c>
      <c r="J206" s="27">
        <v>1</v>
      </c>
      <c r="K206" s="49" t="s">
        <v>41</v>
      </c>
      <c r="L206" s="96">
        <f t="shared" si="15"/>
        <v>9543.2000000000007</v>
      </c>
      <c r="M206" s="49">
        <v>3421</v>
      </c>
      <c r="N206" s="53"/>
    </row>
    <row r="207" spans="2:14">
      <c r="B207" s="53" t="s">
        <v>61</v>
      </c>
      <c r="C207" s="53"/>
      <c r="D207" s="49">
        <v>2166</v>
      </c>
      <c r="E207" s="27" t="s">
        <v>31</v>
      </c>
      <c r="F207" s="28" t="s">
        <v>31</v>
      </c>
      <c r="G207" s="28" t="s">
        <v>31</v>
      </c>
      <c r="H207" s="86">
        <v>45707</v>
      </c>
      <c r="I207" s="27" t="s">
        <v>84</v>
      </c>
      <c r="J207" s="27">
        <v>1</v>
      </c>
      <c r="K207" s="49" t="s">
        <v>41</v>
      </c>
      <c r="L207" s="96">
        <f t="shared" si="15"/>
        <v>9543.2000000000007</v>
      </c>
      <c r="M207" s="49">
        <v>3422</v>
      </c>
      <c r="N207" s="53"/>
    </row>
    <row r="208" spans="2:14">
      <c r="B208" s="53" t="s">
        <v>61</v>
      </c>
      <c r="C208" s="53"/>
      <c r="D208" s="27">
        <v>2167</v>
      </c>
      <c r="E208" s="27" t="s">
        <v>31</v>
      </c>
      <c r="F208" s="28" t="s">
        <v>31</v>
      </c>
      <c r="G208" s="28" t="s">
        <v>31</v>
      </c>
      <c r="H208" s="86">
        <v>45707</v>
      </c>
      <c r="I208" s="27" t="s">
        <v>84</v>
      </c>
      <c r="J208" s="27">
        <v>1</v>
      </c>
      <c r="K208" s="49" t="s">
        <v>41</v>
      </c>
      <c r="L208" s="96">
        <f t="shared" si="15"/>
        <v>9543.2000000000007</v>
      </c>
      <c r="M208" s="49">
        <v>3423</v>
      </c>
      <c r="N208" s="53"/>
    </row>
    <row r="209" spans="2:14">
      <c r="B209" s="53" t="s">
        <v>73</v>
      </c>
      <c r="C209" s="53"/>
      <c r="D209" s="49">
        <v>2168</v>
      </c>
      <c r="E209" s="27" t="s">
        <v>31</v>
      </c>
      <c r="F209" s="28" t="s">
        <v>31</v>
      </c>
      <c r="G209" s="28" t="s">
        <v>31</v>
      </c>
      <c r="H209" s="86">
        <v>45707</v>
      </c>
      <c r="I209" s="27" t="s">
        <v>84</v>
      </c>
      <c r="J209" s="27">
        <v>1</v>
      </c>
      <c r="K209" s="49" t="s">
        <v>46</v>
      </c>
      <c r="L209" s="96">
        <f>12454+2241.72</f>
        <v>14695.72</v>
      </c>
      <c r="M209" s="49">
        <v>3424</v>
      </c>
      <c r="N209" s="53"/>
    </row>
    <row r="210" spans="2:14">
      <c r="B210" s="28" t="s">
        <v>54</v>
      </c>
      <c r="C210" s="53"/>
      <c r="D210" s="27">
        <v>2169</v>
      </c>
      <c r="E210" s="27" t="s">
        <v>31</v>
      </c>
      <c r="F210" s="28" t="s">
        <v>31</v>
      </c>
      <c r="G210" s="28" t="s">
        <v>31</v>
      </c>
      <c r="H210" s="86">
        <v>45707</v>
      </c>
      <c r="I210" s="27" t="s">
        <v>84</v>
      </c>
      <c r="J210" s="27">
        <v>1</v>
      </c>
      <c r="K210" s="49" t="s">
        <v>46</v>
      </c>
      <c r="L210" s="96">
        <f t="shared" ref="L210:L216" si="16">7934.32+1428.18</f>
        <v>9362.5</v>
      </c>
      <c r="M210" s="49">
        <v>3425</v>
      </c>
      <c r="N210" s="53"/>
    </row>
    <row r="211" spans="2:14">
      <c r="B211" s="28" t="s">
        <v>54</v>
      </c>
      <c r="C211" s="53"/>
      <c r="D211" s="49">
        <v>2170</v>
      </c>
      <c r="E211" s="27" t="s">
        <v>31</v>
      </c>
      <c r="F211" s="28" t="s">
        <v>31</v>
      </c>
      <c r="G211" s="28" t="s">
        <v>31</v>
      </c>
      <c r="H211" s="86">
        <v>45707</v>
      </c>
      <c r="I211" s="27" t="s">
        <v>84</v>
      </c>
      <c r="J211" s="27">
        <v>1</v>
      </c>
      <c r="K211" s="49" t="s">
        <v>46</v>
      </c>
      <c r="L211" s="96">
        <f t="shared" si="16"/>
        <v>9362.5</v>
      </c>
      <c r="M211" s="49">
        <v>3426</v>
      </c>
      <c r="N211" s="53"/>
    </row>
    <row r="212" spans="2:14">
      <c r="B212" s="28" t="s">
        <v>54</v>
      </c>
      <c r="C212" s="53"/>
      <c r="D212" s="27">
        <v>2171</v>
      </c>
      <c r="E212" s="27" t="s">
        <v>31</v>
      </c>
      <c r="F212" s="28" t="s">
        <v>31</v>
      </c>
      <c r="G212" s="28" t="s">
        <v>31</v>
      </c>
      <c r="H212" s="86">
        <v>45707</v>
      </c>
      <c r="I212" s="27" t="s">
        <v>84</v>
      </c>
      <c r="J212" s="27">
        <v>1</v>
      </c>
      <c r="K212" s="49" t="s">
        <v>46</v>
      </c>
      <c r="L212" s="96">
        <f t="shared" si="16"/>
        <v>9362.5</v>
      </c>
      <c r="M212" s="49">
        <v>3427</v>
      </c>
      <c r="N212" s="53"/>
    </row>
    <row r="213" spans="2:14">
      <c r="B213" s="28" t="s">
        <v>54</v>
      </c>
      <c r="C213" s="53"/>
      <c r="D213" s="49">
        <v>2172</v>
      </c>
      <c r="E213" s="27" t="s">
        <v>31</v>
      </c>
      <c r="F213" s="28" t="s">
        <v>31</v>
      </c>
      <c r="G213" s="28" t="s">
        <v>31</v>
      </c>
      <c r="H213" s="86">
        <v>45707</v>
      </c>
      <c r="I213" s="27" t="s">
        <v>84</v>
      </c>
      <c r="J213" s="27">
        <v>1</v>
      </c>
      <c r="K213" s="49" t="s">
        <v>46</v>
      </c>
      <c r="L213" s="96">
        <f t="shared" si="16"/>
        <v>9362.5</v>
      </c>
      <c r="M213" s="49">
        <v>3428</v>
      </c>
      <c r="N213" s="53"/>
    </row>
    <row r="214" spans="2:14">
      <c r="B214" s="28" t="s">
        <v>54</v>
      </c>
      <c r="C214" s="53"/>
      <c r="D214" s="27">
        <v>2173</v>
      </c>
      <c r="E214" s="27" t="s">
        <v>31</v>
      </c>
      <c r="F214" s="28" t="s">
        <v>31</v>
      </c>
      <c r="G214" s="28" t="s">
        <v>31</v>
      </c>
      <c r="H214" s="86">
        <v>45707</v>
      </c>
      <c r="I214" s="27" t="s">
        <v>84</v>
      </c>
      <c r="J214" s="27">
        <v>1</v>
      </c>
      <c r="K214" s="49" t="s">
        <v>46</v>
      </c>
      <c r="L214" s="96">
        <f t="shared" si="16"/>
        <v>9362.5</v>
      </c>
      <c r="M214" s="49">
        <v>3429</v>
      </c>
      <c r="N214" s="53"/>
    </row>
    <row r="215" spans="2:14">
      <c r="B215" s="28" t="s">
        <v>54</v>
      </c>
      <c r="C215" s="28"/>
      <c r="D215" s="49">
        <v>2174</v>
      </c>
      <c r="E215" s="27" t="s">
        <v>31</v>
      </c>
      <c r="F215" s="28" t="s">
        <v>31</v>
      </c>
      <c r="G215" s="28" t="s">
        <v>31</v>
      </c>
      <c r="H215" s="86">
        <v>45707</v>
      </c>
      <c r="I215" s="27" t="s">
        <v>84</v>
      </c>
      <c r="J215" s="27">
        <v>1</v>
      </c>
      <c r="K215" s="49" t="s">
        <v>46</v>
      </c>
      <c r="L215" s="96">
        <f t="shared" si="16"/>
        <v>9362.5</v>
      </c>
      <c r="M215" s="49">
        <v>3430</v>
      </c>
      <c r="N215" s="28"/>
    </row>
    <row r="216" spans="2:14">
      <c r="B216" s="28" t="s">
        <v>54</v>
      </c>
      <c r="C216" s="53"/>
      <c r="D216" s="27">
        <v>2175</v>
      </c>
      <c r="E216" s="27" t="s">
        <v>31</v>
      </c>
      <c r="F216" s="28" t="s">
        <v>31</v>
      </c>
      <c r="G216" s="28" t="s">
        <v>31</v>
      </c>
      <c r="H216" s="86">
        <v>45707</v>
      </c>
      <c r="I216" s="27" t="s">
        <v>84</v>
      </c>
      <c r="J216" s="27">
        <v>1</v>
      </c>
      <c r="K216" s="49" t="s">
        <v>46</v>
      </c>
      <c r="L216" s="96">
        <f t="shared" si="16"/>
        <v>9362.5</v>
      </c>
      <c r="M216" s="49">
        <v>3431</v>
      </c>
      <c r="N216" s="53"/>
    </row>
    <row r="217" spans="2:14">
      <c r="B217" s="53" t="s">
        <v>75</v>
      </c>
      <c r="C217" s="53"/>
      <c r="D217" s="49">
        <v>2176</v>
      </c>
      <c r="E217" s="27" t="s">
        <v>31</v>
      </c>
      <c r="F217" s="28" t="s">
        <v>31</v>
      </c>
      <c r="G217" s="28" t="s">
        <v>31</v>
      </c>
      <c r="H217" s="86">
        <v>45707</v>
      </c>
      <c r="I217" s="27" t="s">
        <v>84</v>
      </c>
      <c r="J217" s="27">
        <v>1</v>
      </c>
      <c r="K217" s="49" t="s">
        <v>48</v>
      </c>
      <c r="L217" s="96">
        <f>12050+2169</f>
        <v>14219</v>
      </c>
      <c r="M217" s="49">
        <v>3432</v>
      </c>
      <c r="N217" s="53"/>
    </row>
    <row r="218" spans="2:14">
      <c r="B218" s="53" t="s">
        <v>75</v>
      </c>
      <c r="C218" s="53"/>
      <c r="D218" s="27">
        <v>2177</v>
      </c>
      <c r="E218" s="27" t="s">
        <v>31</v>
      </c>
      <c r="F218" s="28" t="s">
        <v>31</v>
      </c>
      <c r="G218" s="28" t="s">
        <v>31</v>
      </c>
      <c r="H218" s="86">
        <v>45707</v>
      </c>
      <c r="I218" s="27" t="s">
        <v>84</v>
      </c>
      <c r="J218" s="27">
        <v>1</v>
      </c>
      <c r="K218" s="49" t="s">
        <v>48</v>
      </c>
      <c r="L218" s="96">
        <f>12050+2169</f>
        <v>14219</v>
      </c>
      <c r="M218" s="49">
        <v>3433</v>
      </c>
      <c r="N218" s="53"/>
    </row>
    <row r="219" spans="2:14">
      <c r="B219" s="53" t="s">
        <v>86</v>
      </c>
      <c r="C219" s="53"/>
      <c r="D219" s="49">
        <v>2178</v>
      </c>
      <c r="E219" s="27" t="s">
        <v>31</v>
      </c>
      <c r="F219" s="28" t="s">
        <v>31</v>
      </c>
      <c r="G219" s="28" t="s">
        <v>31</v>
      </c>
      <c r="H219" s="86">
        <v>45707</v>
      </c>
      <c r="I219" s="27" t="s">
        <v>84</v>
      </c>
      <c r="J219" s="27">
        <v>1</v>
      </c>
      <c r="K219" s="49" t="s">
        <v>48</v>
      </c>
      <c r="L219" s="96">
        <f>18537+3336.66</f>
        <v>21873.66</v>
      </c>
      <c r="M219" s="49">
        <v>3434</v>
      </c>
      <c r="N219" s="53"/>
    </row>
    <row r="220" spans="2:14">
      <c r="B220" s="53" t="s">
        <v>87</v>
      </c>
      <c r="C220" s="53"/>
      <c r="D220" s="27">
        <v>2179</v>
      </c>
      <c r="E220" s="27" t="s">
        <v>31</v>
      </c>
      <c r="F220" s="28" t="s">
        <v>31</v>
      </c>
      <c r="G220" s="28" t="s">
        <v>31</v>
      </c>
      <c r="H220" s="86">
        <v>45707</v>
      </c>
      <c r="I220" s="27" t="s">
        <v>84</v>
      </c>
      <c r="J220" s="27">
        <v>1</v>
      </c>
      <c r="K220" s="49" t="s">
        <v>88</v>
      </c>
      <c r="L220" s="96">
        <f>34000+6120</f>
        <v>40120</v>
      </c>
      <c r="M220" s="49">
        <v>3435</v>
      </c>
      <c r="N220" s="53"/>
    </row>
    <row r="221" spans="2:14">
      <c r="B221" s="53" t="s">
        <v>89</v>
      </c>
      <c r="C221" s="53"/>
      <c r="D221" s="49">
        <v>2180</v>
      </c>
      <c r="E221" s="27" t="s">
        <v>31</v>
      </c>
      <c r="F221" s="28" t="s">
        <v>31</v>
      </c>
      <c r="G221" s="28" t="s">
        <v>31</v>
      </c>
      <c r="H221" s="86">
        <v>45707</v>
      </c>
      <c r="I221" s="27" t="s">
        <v>84</v>
      </c>
      <c r="J221" s="49">
        <v>1</v>
      </c>
      <c r="K221" s="49" t="s">
        <v>48</v>
      </c>
      <c r="L221" s="96">
        <f>5979.67+1076.34</f>
        <v>7056.01</v>
      </c>
      <c r="M221" s="49">
        <v>3436</v>
      </c>
      <c r="N221" s="53"/>
    </row>
    <row r="222" spans="2:14">
      <c r="B222" s="53" t="s">
        <v>89</v>
      </c>
      <c r="C222" s="53"/>
      <c r="D222" s="27">
        <v>2181</v>
      </c>
      <c r="E222" s="27" t="s">
        <v>31</v>
      </c>
      <c r="F222" s="28" t="s">
        <v>31</v>
      </c>
      <c r="G222" s="28" t="s">
        <v>31</v>
      </c>
      <c r="H222" s="86">
        <v>45707</v>
      </c>
      <c r="I222" s="27" t="s">
        <v>84</v>
      </c>
      <c r="J222" s="49">
        <v>1</v>
      </c>
      <c r="K222" s="49" t="s">
        <v>46</v>
      </c>
      <c r="L222" s="113">
        <f>5979.67+1076.34</f>
        <v>7056.01</v>
      </c>
      <c r="M222" s="49">
        <v>3437</v>
      </c>
      <c r="N222" s="53"/>
    </row>
    <row r="223" spans="2:14" ht="15" thickBot="1">
      <c r="B223" s="28" t="s">
        <v>54</v>
      </c>
      <c r="C223" s="53"/>
      <c r="D223" s="49">
        <v>2182</v>
      </c>
      <c r="E223" s="27" t="s">
        <v>31</v>
      </c>
      <c r="F223" s="28" t="s">
        <v>31</v>
      </c>
      <c r="G223" s="28" t="s">
        <v>31</v>
      </c>
      <c r="H223" s="86">
        <v>45707</v>
      </c>
      <c r="I223" s="27" t="s">
        <v>84</v>
      </c>
      <c r="J223" s="66">
        <v>1</v>
      </c>
      <c r="K223" s="49" t="s">
        <v>46</v>
      </c>
      <c r="L223" s="97">
        <f>4032+725.96+368.84</f>
        <v>5126.8</v>
      </c>
      <c r="M223" s="49">
        <v>3438</v>
      </c>
      <c r="N223" s="53"/>
    </row>
    <row r="224" spans="2:14" ht="15.75" thickBot="1">
      <c r="B224" s="53"/>
      <c r="C224" s="53"/>
      <c r="D224" s="49"/>
      <c r="E224" s="49"/>
      <c r="F224" s="53"/>
      <c r="G224" s="53"/>
      <c r="H224" s="53"/>
      <c r="I224" s="66"/>
      <c r="J224" s="193" t="s">
        <v>34</v>
      </c>
      <c r="K224" s="194"/>
      <c r="L224" s="84">
        <f>SUM(L199:L223)-22493</f>
        <v>272894.89999999997</v>
      </c>
      <c r="M224" s="56"/>
      <c r="N224" s="53"/>
    </row>
    <row r="225" spans="2:14" ht="18.75" thickBot="1">
      <c r="B225" s="53"/>
      <c r="C225" s="53"/>
      <c r="D225" s="49"/>
      <c r="E225" s="49"/>
      <c r="F225" s="53"/>
      <c r="G225" s="53"/>
      <c r="H225" s="53"/>
      <c r="I225" s="49"/>
      <c r="J225" s="195" t="s">
        <v>90</v>
      </c>
      <c r="K225" s="196"/>
      <c r="L225" s="114">
        <f>+L22+L35+L40+L46+L49+L52+L55+L63+L68+L73+L78+L84+L90+L94+L105+L113+L118+L131+L144+L155+L162+L174+L183+L197+L190+L224</f>
        <v>1517791.76</v>
      </c>
      <c r="M225" s="56"/>
      <c r="N225" s="53"/>
    </row>
    <row r="226" spans="2:14" ht="15" thickTop="1">
      <c r="B226" s="53"/>
      <c r="C226" s="53"/>
      <c r="D226" s="49"/>
      <c r="E226" s="49"/>
      <c r="F226" s="53"/>
      <c r="G226" s="53"/>
      <c r="H226" s="53"/>
      <c r="I226" s="49"/>
      <c r="J226" s="76" t="s">
        <v>30</v>
      </c>
      <c r="K226" s="76"/>
      <c r="L226" s="97">
        <f>22493+4048.74</f>
        <v>26541.739999999998</v>
      </c>
      <c r="N226" s="53"/>
    </row>
    <row r="227" spans="2:14" ht="15.75" thickBot="1">
      <c r="B227" s="53"/>
      <c r="C227" s="53"/>
      <c r="D227" s="49"/>
      <c r="E227" s="49"/>
      <c r="F227" s="53"/>
      <c r="G227" s="53"/>
      <c r="H227" s="53"/>
      <c r="I227" s="49"/>
      <c r="J227" s="49" t="s">
        <v>91</v>
      </c>
      <c r="K227" s="49"/>
      <c r="L227" s="114">
        <f>1540284.76-22493</f>
        <v>1517791.76</v>
      </c>
      <c r="M227" s="56"/>
      <c r="N227" s="53"/>
    </row>
    <row r="229" spans="2:14" ht="15.75" thickBot="1">
      <c r="B229" s="115" t="s">
        <v>5</v>
      </c>
      <c r="C229" s="116" t="s">
        <v>6</v>
      </c>
      <c r="D229" s="117" t="s">
        <v>7</v>
      </c>
      <c r="E229" s="117" t="s">
        <v>8</v>
      </c>
      <c r="F229" s="117" t="s">
        <v>9</v>
      </c>
      <c r="G229" s="117" t="s">
        <v>10</v>
      </c>
      <c r="H229" s="117" t="s">
        <v>11</v>
      </c>
      <c r="I229" s="110" t="s">
        <v>12</v>
      </c>
      <c r="J229" s="117" t="s">
        <v>13</v>
      </c>
      <c r="K229" s="117" t="s">
        <v>14</v>
      </c>
      <c r="L229" s="118" t="s">
        <v>15</v>
      </c>
      <c r="M229" s="117" t="s">
        <v>16</v>
      </c>
      <c r="N229" s="119" t="s">
        <v>17</v>
      </c>
    </row>
    <row r="230" spans="2:14">
      <c r="B230" s="120" t="s">
        <v>92</v>
      </c>
      <c r="C230" s="13"/>
      <c r="D230" s="13">
        <v>2182</v>
      </c>
      <c r="E230" s="19" t="s">
        <v>93</v>
      </c>
      <c r="F230" s="13" t="s">
        <v>94</v>
      </c>
      <c r="G230" s="13" t="s">
        <v>95</v>
      </c>
      <c r="H230" s="48">
        <v>45754</v>
      </c>
      <c r="I230" s="49" t="s">
        <v>37</v>
      </c>
      <c r="J230" s="80">
        <v>1</v>
      </c>
      <c r="K230" s="43" t="s">
        <v>96</v>
      </c>
      <c r="L230" s="121">
        <f>24203.39+4356.61</f>
        <v>28560</v>
      </c>
      <c r="M230" s="13">
        <v>3436</v>
      </c>
      <c r="N230" s="122"/>
    </row>
    <row r="231" spans="2:14" ht="15.75" thickBot="1">
      <c r="B231" s="120" t="s">
        <v>97</v>
      </c>
      <c r="C231" s="13"/>
      <c r="D231" s="13">
        <v>2183</v>
      </c>
      <c r="E231" s="13" t="s">
        <v>93</v>
      </c>
      <c r="F231" s="13" t="s">
        <v>94</v>
      </c>
      <c r="G231" s="13" t="s">
        <v>98</v>
      </c>
      <c r="H231" s="51">
        <v>45754</v>
      </c>
      <c r="I231" s="49" t="s">
        <v>37</v>
      </c>
      <c r="J231" s="123">
        <v>1</v>
      </c>
      <c r="K231" s="27" t="s">
        <v>96</v>
      </c>
      <c r="L231" s="124">
        <f>24203.39+4356.61</f>
        <v>28560</v>
      </c>
      <c r="M231" s="47">
        <v>3437</v>
      </c>
      <c r="N231" s="125"/>
    </row>
    <row r="232" spans="2:14" ht="15.75" thickBot="1">
      <c r="B232" s="120"/>
      <c r="C232" s="13"/>
      <c r="D232" s="13"/>
      <c r="E232" s="13"/>
      <c r="F232" s="13"/>
      <c r="G232" s="126"/>
      <c r="H232" s="58"/>
      <c r="I232" s="83"/>
      <c r="J232" s="193" t="s">
        <v>34</v>
      </c>
      <c r="K232" s="197"/>
      <c r="L232" s="127">
        <f>+L230+L231</f>
        <v>57120</v>
      </c>
      <c r="M232" s="128"/>
      <c r="N232" s="129"/>
    </row>
    <row r="233" spans="2:14" ht="15.75" thickBot="1">
      <c r="B233" s="115" t="s">
        <v>5</v>
      </c>
      <c r="C233" s="116" t="s">
        <v>6</v>
      </c>
      <c r="D233" s="117" t="s">
        <v>7</v>
      </c>
      <c r="E233" s="117" t="s">
        <v>8</v>
      </c>
      <c r="F233" s="117" t="s">
        <v>9</v>
      </c>
      <c r="G233" s="117" t="s">
        <v>10</v>
      </c>
      <c r="H233" s="130" t="s">
        <v>11</v>
      </c>
      <c r="I233" s="130" t="s">
        <v>12</v>
      </c>
      <c r="J233" s="117" t="s">
        <v>13</v>
      </c>
      <c r="K233" s="117" t="s">
        <v>14</v>
      </c>
      <c r="L233" s="118" t="s">
        <v>15</v>
      </c>
      <c r="M233" s="117" t="s">
        <v>16</v>
      </c>
      <c r="N233" s="119" t="s">
        <v>17</v>
      </c>
    </row>
    <row r="234" spans="2:14" ht="15" thickBot="1">
      <c r="B234" s="131" t="s">
        <v>99</v>
      </c>
      <c r="C234" s="20"/>
      <c r="D234" s="13">
        <v>2184</v>
      </c>
      <c r="E234" s="19" t="s">
        <v>100</v>
      </c>
      <c r="F234" s="19" t="s">
        <v>101</v>
      </c>
      <c r="G234" s="13" t="s">
        <v>102</v>
      </c>
      <c r="H234" s="48">
        <v>45784</v>
      </c>
      <c r="I234" s="49" t="s">
        <v>103</v>
      </c>
      <c r="J234" s="128">
        <v>1</v>
      </c>
      <c r="K234" s="43" t="s">
        <v>104</v>
      </c>
      <c r="L234" s="121">
        <f>35594+6406.92</f>
        <v>42000.92</v>
      </c>
      <c r="M234" s="19">
        <v>3438</v>
      </c>
      <c r="N234" s="122"/>
    </row>
    <row r="235" spans="2:14" ht="15.75" thickBot="1">
      <c r="B235" s="132"/>
      <c r="C235" s="133"/>
      <c r="D235" s="43"/>
      <c r="E235" s="43"/>
      <c r="F235" s="43"/>
      <c r="G235" s="43"/>
      <c r="H235" s="51"/>
      <c r="I235" s="80"/>
      <c r="J235" s="198" t="s">
        <v>34</v>
      </c>
      <c r="K235" s="199"/>
      <c r="L235" s="134">
        <f>+L234</f>
        <v>42000.92</v>
      </c>
      <c r="M235" s="128"/>
      <c r="N235" s="135"/>
    </row>
    <row r="236" spans="2:14" ht="15.75" thickBot="1">
      <c r="B236" s="115" t="s">
        <v>5</v>
      </c>
      <c r="C236" s="116" t="s">
        <v>6</v>
      </c>
      <c r="D236" s="117" t="s">
        <v>7</v>
      </c>
      <c r="E236" s="117" t="s">
        <v>8</v>
      </c>
      <c r="F236" s="117" t="s">
        <v>9</v>
      </c>
      <c r="G236" s="117" t="s">
        <v>10</v>
      </c>
      <c r="H236" s="110" t="s">
        <v>11</v>
      </c>
      <c r="I236" s="130" t="s">
        <v>12</v>
      </c>
      <c r="J236" s="130" t="s">
        <v>13</v>
      </c>
      <c r="K236" s="130" t="s">
        <v>14</v>
      </c>
      <c r="L236" s="136" t="s">
        <v>15</v>
      </c>
      <c r="M236" s="117" t="s">
        <v>16</v>
      </c>
      <c r="N236" s="119" t="s">
        <v>17</v>
      </c>
    </row>
    <row r="237" spans="2:14" ht="15" thickBot="1">
      <c r="B237" s="131" t="s">
        <v>105</v>
      </c>
      <c r="C237" s="20"/>
      <c r="D237" s="13">
        <v>2185</v>
      </c>
      <c r="E237" s="19" t="s">
        <v>106</v>
      </c>
      <c r="F237" s="19" t="s">
        <v>107</v>
      </c>
      <c r="G237" s="126" t="s">
        <v>108</v>
      </c>
      <c r="H237" s="58">
        <v>45784</v>
      </c>
      <c r="I237" s="56" t="s">
        <v>109</v>
      </c>
      <c r="J237" s="30">
        <v>1</v>
      </c>
      <c r="K237" s="13" t="s">
        <v>110</v>
      </c>
      <c r="L237" s="50">
        <f>2389.83+430.17</f>
        <v>2820</v>
      </c>
      <c r="M237" s="19">
        <v>3439</v>
      </c>
      <c r="N237" s="122"/>
    </row>
    <row r="238" spans="2:14" ht="15.75" thickBot="1">
      <c r="B238" s="131"/>
      <c r="C238" s="20"/>
      <c r="D238" s="13"/>
      <c r="E238" s="19"/>
      <c r="F238" s="19"/>
      <c r="G238" s="13"/>
      <c r="H238" s="48"/>
      <c r="I238" s="49"/>
      <c r="J238" s="193" t="s">
        <v>34</v>
      </c>
      <c r="K238" s="194"/>
      <c r="L238" s="60">
        <f>+L237</f>
        <v>2820</v>
      </c>
      <c r="M238" s="19"/>
      <c r="N238" s="122"/>
    </row>
    <row r="239" spans="2:14" ht="15.75" thickBot="1">
      <c r="B239" s="115" t="s">
        <v>5</v>
      </c>
      <c r="C239" s="116" t="s">
        <v>6</v>
      </c>
      <c r="D239" s="110" t="s">
        <v>7</v>
      </c>
      <c r="E239" s="117" t="s">
        <v>8</v>
      </c>
      <c r="F239" s="117" t="s">
        <v>9</v>
      </c>
      <c r="G239" s="110" t="s">
        <v>10</v>
      </c>
      <c r="H239" s="110" t="s">
        <v>11</v>
      </c>
      <c r="I239" s="130" t="s">
        <v>12</v>
      </c>
      <c r="J239" s="117" t="s">
        <v>13</v>
      </c>
      <c r="K239" s="117" t="s">
        <v>14</v>
      </c>
      <c r="L239" s="118" t="s">
        <v>15</v>
      </c>
      <c r="M239" s="117" t="s">
        <v>16</v>
      </c>
      <c r="N239" s="119" t="s">
        <v>17</v>
      </c>
    </row>
    <row r="240" spans="2:14" ht="15" thickBot="1">
      <c r="B240" s="137" t="s">
        <v>105</v>
      </c>
      <c r="C240" s="138"/>
      <c r="D240" s="49">
        <v>2186</v>
      </c>
      <c r="E240" s="52" t="s">
        <v>111</v>
      </c>
      <c r="F240" s="139" t="s">
        <v>107</v>
      </c>
      <c r="G240" s="66" t="s">
        <v>112</v>
      </c>
      <c r="H240" s="58">
        <v>45784</v>
      </c>
      <c r="I240" s="56" t="s">
        <v>113</v>
      </c>
      <c r="J240" s="52">
        <v>1</v>
      </c>
      <c r="K240" s="43" t="s">
        <v>110</v>
      </c>
      <c r="L240" s="44">
        <v>2820</v>
      </c>
      <c r="M240" s="19">
        <v>3440</v>
      </c>
      <c r="N240" s="122"/>
    </row>
    <row r="241" spans="2:14" ht="15.75" thickBot="1">
      <c r="B241" s="137"/>
      <c r="C241" s="24"/>
      <c r="D241" s="43"/>
      <c r="E241" s="23"/>
      <c r="F241" s="23"/>
      <c r="G241" s="43"/>
      <c r="H241" s="48"/>
      <c r="I241" s="66"/>
      <c r="J241" s="180" t="s">
        <v>34</v>
      </c>
      <c r="K241" s="188"/>
      <c r="L241" s="134">
        <f>+L240</f>
        <v>2820</v>
      </c>
      <c r="M241" s="30"/>
      <c r="N241" s="122"/>
    </row>
    <row r="242" spans="2:14" ht="15">
      <c r="B242" s="140" t="s">
        <v>5</v>
      </c>
      <c r="C242" s="141" t="s">
        <v>6</v>
      </c>
      <c r="D242" s="140" t="s">
        <v>7</v>
      </c>
      <c r="E242" s="140" t="s">
        <v>8</v>
      </c>
      <c r="F242" s="140" t="s">
        <v>9</v>
      </c>
      <c r="G242" s="140" t="s">
        <v>10</v>
      </c>
      <c r="H242" s="140" t="s">
        <v>11</v>
      </c>
      <c r="I242" s="140" t="s">
        <v>12</v>
      </c>
      <c r="J242" s="140" t="s">
        <v>13</v>
      </c>
      <c r="K242" s="140" t="s">
        <v>14</v>
      </c>
      <c r="L242" s="142" t="s">
        <v>15</v>
      </c>
      <c r="M242" s="140" t="s">
        <v>16</v>
      </c>
      <c r="N242" s="141" t="s">
        <v>17</v>
      </c>
    </row>
    <row r="243" spans="2:14" ht="15">
      <c r="B243" s="99" t="s">
        <v>114</v>
      </c>
      <c r="C243" s="98"/>
      <c r="D243" s="99">
        <v>2187</v>
      </c>
      <c r="E243" s="99" t="s">
        <v>115</v>
      </c>
      <c r="F243" s="99"/>
      <c r="G243" s="99" t="s">
        <v>116</v>
      </c>
      <c r="H243" s="143">
        <v>45761</v>
      </c>
      <c r="I243" s="76" t="s">
        <v>117</v>
      </c>
      <c r="J243" s="99">
        <v>1</v>
      </c>
      <c r="K243" s="99" t="s">
        <v>96</v>
      </c>
      <c r="L243" s="144">
        <v>73160</v>
      </c>
      <c r="M243" s="99">
        <v>3443</v>
      </c>
      <c r="N243" s="145"/>
    </row>
    <row r="244" spans="2:14">
      <c r="B244" s="76" t="s">
        <v>105</v>
      </c>
      <c r="C244" s="75"/>
      <c r="D244" s="76">
        <v>2188</v>
      </c>
      <c r="E244" s="76" t="s">
        <v>111</v>
      </c>
      <c r="F244" s="76" t="s">
        <v>118</v>
      </c>
      <c r="G244" s="76" t="s">
        <v>108</v>
      </c>
      <c r="H244" s="146">
        <v>45784</v>
      </c>
      <c r="I244" s="76" t="s">
        <v>117</v>
      </c>
      <c r="J244" s="76">
        <v>1</v>
      </c>
      <c r="K244" s="76" t="s">
        <v>110</v>
      </c>
      <c r="L244" s="147">
        <v>2820</v>
      </c>
      <c r="M244" s="49">
        <v>3441</v>
      </c>
    </row>
    <row r="245" spans="2:14">
      <c r="B245" s="49" t="s">
        <v>99</v>
      </c>
      <c r="C245" s="53"/>
      <c r="D245" s="49">
        <v>2189</v>
      </c>
      <c r="E245" s="49" t="s">
        <v>100</v>
      </c>
      <c r="F245" s="49" t="s">
        <v>101</v>
      </c>
      <c r="G245" s="49" t="s">
        <v>119</v>
      </c>
      <c r="H245" s="58">
        <v>45784</v>
      </c>
      <c r="I245" s="49" t="s">
        <v>117</v>
      </c>
      <c r="J245" s="49">
        <v>1</v>
      </c>
      <c r="K245" s="49" t="s">
        <v>120</v>
      </c>
      <c r="L245" s="96">
        <f>35594+6406.92</f>
        <v>42000.92</v>
      </c>
      <c r="M245" s="49">
        <v>3442</v>
      </c>
    </row>
    <row r="246" spans="2:14" ht="15.75" thickBot="1">
      <c r="J246" s="189" t="s">
        <v>34</v>
      </c>
      <c r="K246" s="190"/>
      <c r="L246" s="148">
        <f>+L244+L245+L243</f>
        <v>117980.92</v>
      </c>
    </row>
    <row r="247" spans="2:14" ht="15.75" thickBot="1">
      <c r="J247" s="180" t="s">
        <v>121</v>
      </c>
      <c r="K247" s="188"/>
      <c r="L247" s="149">
        <f>+L246+L241+L238+L235+L232</f>
        <v>222741.84</v>
      </c>
    </row>
    <row r="248" spans="2:14" ht="15.75" thickBot="1">
      <c r="B248" s="115" t="s">
        <v>5</v>
      </c>
      <c r="C248" s="116" t="s">
        <v>6</v>
      </c>
      <c r="D248" s="117" t="s">
        <v>7</v>
      </c>
      <c r="E248" s="117" t="s">
        <v>8</v>
      </c>
      <c r="F248" s="117" t="s">
        <v>9</v>
      </c>
      <c r="G248" s="117" t="s">
        <v>10</v>
      </c>
      <c r="H248" s="117" t="s">
        <v>11</v>
      </c>
      <c r="I248" s="117" t="s">
        <v>12</v>
      </c>
      <c r="J248" s="117" t="s">
        <v>13</v>
      </c>
      <c r="K248" s="117" t="s">
        <v>14</v>
      </c>
      <c r="L248" s="118" t="s">
        <v>15</v>
      </c>
      <c r="M248" s="117" t="s">
        <v>16</v>
      </c>
      <c r="N248" s="119" t="s">
        <v>17</v>
      </c>
    </row>
    <row r="249" spans="2:14">
      <c r="B249" s="150" t="s">
        <v>122</v>
      </c>
      <c r="C249" s="49"/>
      <c r="D249" s="49">
        <v>2190</v>
      </c>
      <c r="E249" s="49" t="s">
        <v>123</v>
      </c>
      <c r="F249" s="49" t="s">
        <v>124</v>
      </c>
      <c r="G249" s="49" t="s">
        <v>125</v>
      </c>
      <c r="H249" s="151">
        <v>45791</v>
      </c>
      <c r="I249" s="49" t="s">
        <v>66</v>
      </c>
      <c r="J249" s="30">
        <v>1</v>
      </c>
      <c r="K249" s="13" t="s">
        <v>126</v>
      </c>
      <c r="L249" s="50">
        <f>65000+11700</f>
        <v>76700</v>
      </c>
      <c r="M249" s="19">
        <v>3444</v>
      </c>
      <c r="N249" s="152">
        <v>45838</v>
      </c>
    </row>
    <row r="250" spans="2:14">
      <c r="B250" s="150" t="s">
        <v>122</v>
      </c>
      <c r="C250" s="49"/>
      <c r="D250" s="49">
        <v>2192</v>
      </c>
      <c r="E250" s="49" t="s">
        <v>123</v>
      </c>
      <c r="F250" s="49" t="s">
        <v>124</v>
      </c>
      <c r="G250" s="49" t="s">
        <v>127</v>
      </c>
      <c r="H250" s="151">
        <v>45791</v>
      </c>
      <c r="I250" s="49" t="s">
        <v>66</v>
      </c>
      <c r="J250" s="30">
        <v>1</v>
      </c>
      <c r="K250" s="13" t="s">
        <v>126</v>
      </c>
      <c r="L250" s="50">
        <f>65000+11700</f>
        <v>76700</v>
      </c>
      <c r="M250" s="19">
        <v>3445</v>
      </c>
      <c r="N250" s="152">
        <v>45838</v>
      </c>
    </row>
    <row r="251" spans="2:14">
      <c r="B251" s="150" t="s">
        <v>122</v>
      </c>
      <c r="C251" s="49"/>
      <c r="D251" s="49">
        <v>2193</v>
      </c>
      <c r="E251" s="49" t="s">
        <v>123</v>
      </c>
      <c r="F251" s="49" t="s">
        <v>124</v>
      </c>
      <c r="G251" s="49" t="s">
        <v>128</v>
      </c>
      <c r="H251" s="151">
        <v>45791</v>
      </c>
      <c r="I251" s="49" t="s">
        <v>66</v>
      </c>
      <c r="J251" s="30">
        <v>1</v>
      </c>
      <c r="K251" s="13" t="s">
        <v>126</v>
      </c>
      <c r="L251" s="50">
        <f>14950+2691</f>
        <v>17641</v>
      </c>
      <c r="M251" s="19">
        <v>3446</v>
      </c>
      <c r="N251" s="152">
        <v>45838</v>
      </c>
    </row>
    <row r="252" spans="2:14" ht="15" thickBot="1">
      <c r="B252" s="150" t="s">
        <v>122</v>
      </c>
      <c r="C252" s="49"/>
      <c r="D252" s="49">
        <v>2194</v>
      </c>
      <c r="E252" s="49" t="s">
        <v>129</v>
      </c>
      <c r="F252" s="49" t="s">
        <v>130</v>
      </c>
      <c r="G252" s="49" t="s">
        <v>131</v>
      </c>
      <c r="H252" s="151">
        <v>45791</v>
      </c>
      <c r="I252" s="49" t="s">
        <v>66</v>
      </c>
      <c r="J252" s="30">
        <v>1</v>
      </c>
      <c r="K252" s="13" t="s">
        <v>126</v>
      </c>
      <c r="L252" s="50">
        <f>1555+279.9</f>
        <v>1834.9</v>
      </c>
      <c r="M252" s="19">
        <v>3447</v>
      </c>
      <c r="N252" s="152">
        <v>45838</v>
      </c>
    </row>
    <row r="253" spans="2:14" ht="15.75" thickBot="1">
      <c r="B253" s="153"/>
      <c r="C253" s="154"/>
      <c r="D253" s="155"/>
      <c r="E253" s="155"/>
      <c r="F253" s="155"/>
      <c r="G253" s="155"/>
      <c r="H253" s="156"/>
      <c r="I253" s="157"/>
      <c r="J253" s="180" t="s">
        <v>34</v>
      </c>
      <c r="K253" s="181"/>
      <c r="L253" s="60">
        <f>SUM(L249:L252)</f>
        <v>172875.9</v>
      </c>
      <c r="M253" s="158"/>
      <c r="N253" s="152">
        <v>45838</v>
      </c>
    </row>
    <row r="254" spans="2:14" ht="15">
      <c r="B254" s="108" t="s">
        <v>5</v>
      </c>
      <c r="C254" s="109" t="s">
        <v>6</v>
      </c>
      <c r="D254" s="110" t="s">
        <v>7</v>
      </c>
      <c r="E254" s="110" t="s">
        <v>8</v>
      </c>
      <c r="F254" s="110" t="s">
        <v>9</v>
      </c>
      <c r="G254" s="110" t="s">
        <v>10</v>
      </c>
      <c r="H254" s="110" t="s">
        <v>11</v>
      </c>
      <c r="I254" s="110" t="s">
        <v>12</v>
      </c>
      <c r="J254" s="103" t="s">
        <v>13</v>
      </c>
      <c r="K254" s="103" t="s">
        <v>14</v>
      </c>
      <c r="L254" s="104" t="s">
        <v>15</v>
      </c>
      <c r="M254" s="110" t="s">
        <v>16</v>
      </c>
      <c r="N254" s="112" t="s">
        <v>17</v>
      </c>
    </row>
    <row r="255" spans="2:14">
      <c r="B255" s="159" t="s">
        <v>132</v>
      </c>
      <c r="C255" s="53"/>
      <c r="D255" s="49">
        <v>2195</v>
      </c>
      <c r="E255" s="49" t="s">
        <v>31</v>
      </c>
      <c r="F255" s="49" t="s">
        <v>31</v>
      </c>
      <c r="G255" s="49" t="s">
        <v>31</v>
      </c>
      <c r="H255" s="88">
        <v>45814</v>
      </c>
      <c r="I255" s="160" t="s">
        <v>133</v>
      </c>
      <c r="J255" s="69">
        <v>1</v>
      </c>
      <c r="K255" s="161" t="s">
        <v>48</v>
      </c>
      <c r="L255" s="57">
        <v>10142.1</v>
      </c>
      <c r="M255" s="56">
        <v>3448</v>
      </c>
      <c r="N255" s="152">
        <v>45838</v>
      </c>
    </row>
    <row r="256" spans="2:14" ht="15" thickBot="1">
      <c r="B256" s="159" t="s">
        <v>134</v>
      </c>
      <c r="C256" s="53"/>
      <c r="D256" s="49">
        <v>2196</v>
      </c>
      <c r="E256" s="49" t="s">
        <v>31</v>
      </c>
      <c r="F256" s="49" t="s">
        <v>31</v>
      </c>
      <c r="G256" s="49" t="s">
        <v>31</v>
      </c>
      <c r="H256" s="88">
        <v>45814</v>
      </c>
      <c r="I256" s="160" t="s">
        <v>133</v>
      </c>
      <c r="J256" s="53">
        <v>1</v>
      </c>
      <c r="K256" s="66" t="s">
        <v>135</v>
      </c>
      <c r="L256" s="121">
        <v>17163.099999999999</v>
      </c>
      <c r="M256" s="56">
        <v>3449</v>
      </c>
      <c r="N256" s="152">
        <v>45838</v>
      </c>
    </row>
    <row r="257" spans="2:14" ht="15.75" thickBot="1">
      <c r="B257" s="159"/>
      <c r="C257" s="53"/>
      <c r="D257" s="49"/>
      <c r="E257" s="49"/>
      <c r="F257" s="49"/>
      <c r="G257" s="49"/>
      <c r="H257" s="88"/>
      <c r="I257" s="53"/>
      <c r="J257" s="180" t="s">
        <v>34</v>
      </c>
      <c r="K257" s="181"/>
      <c r="L257" s="84">
        <f>SUM(L255:L256)</f>
        <v>27305.199999999997</v>
      </c>
      <c r="M257" s="56"/>
      <c r="N257" s="162"/>
    </row>
    <row r="258" spans="2:14" ht="15">
      <c r="B258" s="108" t="s">
        <v>5</v>
      </c>
      <c r="C258" s="109" t="s">
        <v>6</v>
      </c>
      <c r="D258" s="110" t="s">
        <v>7</v>
      </c>
      <c r="E258" s="110" t="s">
        <v>8</v>
      </c>
      <c r="F258" s="110" t="s">
        <v>9</v>
      </c>
      <c r="G258" s="110" t="s">
        <v>10</v>
      </c>
      <c r="H258" s="110" t="s">
        <v>11</v>
      </c>
      <c r="I258" s="110" t="s">
        <v>12</v>
      </c>
      <c r="J258" s="103" t="s">
        <v>13</v>
      </c>
      <c r="K258" s="103" t="s">
        <v>14</v>
      </c>
      <c r="L258" s="104" t="s">
        <v>15</v>
      </c>
      <c r="M258" s="110" t="s">
        <v>16</v>
      </c>
      <c r="N258" s="112" t="s">
        <v>17</v>
      </c>
    </row>
    <row r="259" spans="2:14">
      <c r="B259" s="159" t="s">
        <v>134</v>
      </c>
      <c r="C259" s="53"/>
      <c r="D259" s="49">
        <v>2197</v>
      </c>
      <c r="E259" s="49" t="s">
        <v>31</v>
      </c>
      <c r="F259" s="49" t="s">
        <v>31</v>
      </c>
      <c r="G259" s="49" t="s">
        <v>31</v>
      </c>
      <c r="H259" s="88">
        <v>45814</v>
      </c>
      <c r="I259" s="66" t="s">
        <v>136</v>
      </c>
      <c r="J259" s="53">
        <v>1</v>
      </c>
      <c r="K259" s="49" t="s">
        <v>135</v>
      </c>
      <c r="L259" s="57">
        <v>17163.099999999999</v>
      </c>
      <c r="M259" s="56">
        <v>3450</v>
      </c>
      <c r="N259" s="152">
        <v>45838</v>
      </c>
    </row>
    <row r="260" spans="2:14">
      <c r="B260" s="159" t="s">
        <v>134</v>
      </c>
      <c r="C260" s="53"/>
      <c r="D260" s="49">
        <v>2198</v>
      </c>
      <c r="E260" s="49" t="s">
        <v>31</v>
      </c>
      <c r="F260" s="49" t="s">
        <v>31</v>
      </c>
      <c r="G260" s="49" t="s">
        <v>31</v>
      </c>
      <c r="H260" s="88">
        <v>45814</v>
      </c>
      <c r="I260" s="66" t="s">
        <v>136</v>
      </c>
      <c r="J260" s="53">
        <v>1</v>
      </c>
      <c r="K260" s="49" t="s">
        <v>135</v>
      </c>
      <c r="L260" s="57">
        <v>17163.099999999999</v>
      </c>
      <c r="M260" s="56">
        <v>3451</v>
      </c>
      <c r="N260" s="152">
        <v>45838</v>
      </c>
    </row>
    <row r="261" spans="2:14">
      <c r="B261" s="159" t="s">
        <v>134</v>
      </c>
      <c r="C261" s="53"/>
      <c r="D261" s="49">
        <v>2199</v>
      </c>
      <c r="E261" s="49" t="s">
        <v>31</v>
      </c>
      <c r="F261" s="49" t="s">
        <v>31</v>
      </c>
      <c r="G261" s="49" t="s">
        <v>31</v>
      </c>
      <c r="H261" s="88">
        <v>45814</v>
      </c>
      <c r="I261" s="66" t="s">
        <v>136</v>
      </c>
      <c r="J261" s="53">
        <v>1</v>
      </c>
      <c r="K261" s="49" t="s">
        <v>135</v>
      </c>
      <c r="L261" s="57">
        <v>17163.099999999999</v>
      </c>
      <c r="M261" s="56">
        <v>3452</v>
      </c>
      <c r="N261" s="152">
        <v>45838</v>
      </c>
    </row>
    <row r="262" spans="2:14">
      <c r="B262" s="159" t="s">
        <v>134</v>
      </c>
      <c r="C262" s="53"/>
      <c r="D262" s="49">
        <v>2200</v>
      </c>
      <c r="E262" s="49" t="s">
        <v>31</v>
      </c>
      <c r="F262" s="49" t="s">
        <v>31</v>
      </c>
      <c r="G262" s="49" t="s">
        <v>31</v>
      </c>
      <c r="H262" s="88">
        <v>45814</v>
      </c>
      <c r="I262" s="66" t="s">
        <v>136</v>
      </c>
      <c r="J262" s="53">
        <v>1</v>
      </c>
      <c r="K262" s="49" t="s">
        <v>135</v>
      </c>
      <c r="L262" s="57">
        <v>17163.099999999999</v>
      </c>
      <c r="M262" s="56">
        <v>3453</v>
      </c>
      <c r="N262" s="152">
        <v>45838</v>
      </c>
    </row>
    <row r="263" spans="2:14">
      <c r="B263" s="163" t="s">
        <v>137</v>
      </c>
      <c r="C263" s="53"/>
      <c r="D263" s="49">
        <v>2201</v>
      </c>
      <c r="E263" s="49" t="s">
        <v>31</v>
      </c>
      <c r="F263" s="49" t="s">
        <v>31</v>
      </c>
      <c r="G263" s="49" t="s">
        <v>31</v>
      </c>
      <c r="H263" s="88">
        <v>45814</v>
      </c>
      <c r="I263" s="66" t="s">
        <v>136</v>
      </c>
      <c r="J263" s="53">
        <v>1</v>
      </c>
      <c r="K263" s="49" t="s">
        <v>41</v>
      </c>
      <c r="L263" s="57">
        <v>11664.3</v>
      </c>
      <c r="M263" s="56">
        <v>3454</v>
      </c>
      <c r="N263" s="152">
        <v>45838</v>
      </c>
    </row>
    <row r="264" spans="2:14">
      <c r="B264" s="159" t="s">
        <v>137</v>
      </c>
      <c r="C264" s="53"/>
      <c r="D264" s="49">
        <v>2202</v>
      </c>
      <c r="E264" s="49" t="s">
        <v>31</v>
      </c>
      <c r="F264" s="49" t="s">
        <v>31</v>
      </c>
      <c r="G264" s="49" t="s">
        <v>31</v>
      </c>
      <c r="H264" s="88">
        <v>45814</v>
      </c>
      <c r="I264" s="66" t="s">
        <v>136</v>
      </c>
      <c r="J264" s="53">
        <v>1</v>
      </c>
      <c r="K264" s="49" t="s">
        <v>41</v>
      </c>
      <c r="L264" s="57">
        <v>11664.3</v>
      </c>
      <c r="M264" s="56">
        <v>3455</v>
      </c>
      <c r="N264" s="152">
        <v>45838</v>
      </c>
    </row>
    <row r="265" spans="2:14">
      <c r="B265" s="159" t="s">
        <v>137</v>
      </c>
      <c r="C265" s="53"/>
      <c r="D265" s="49">
        <v>2203</v>
      </c>
      <c r="E265" s="49" t="s">
        <v>31</v>
      </c>
      <c r="F265" s="49" t="s">
        <v>31</v>
      </c>
      <c r="G265" s="49" t="s">
        <v>31</v>
      </c>
      <c r="H265" s="88">
        <v>45814</v>
      </c>
      <c r="I265" s="66" t="s">
        <v>136</v>
      </c>
      <c r="J265" s="53">
        <v>1</v>
      </c>
      <c r="K265" s="49" t="s">
        <v>41</v>
      </c>
      <c r="L265" s="57">
        <v>11664.3</v>
      </c>
      <c r="M265" s="56">
        <v>3456</v>
      </c>
      <c r="N265" s="152">
        <v>45838</v>
      </c>
    </row>
    <row r="266" spans="2:14">
      <c r="B266" s="163" t="s">
        <v>138</v>
      </c>
      <c r="C266" s="53"/>
      <c r="D266" s="49">
        <v>2204</v>
      </c>
      <c r="E266" s="49" t="s">
        <v>31</v>
      </c>
      <c r="F266" s="49" t="s">
        <v>31</v>
      </c>
      <c r="G266" s="49" t="s">
        <v>31</v>
      </c>
      <c r="H266" s="88">
        <v>45814</v>
      </c>
      <c r="I266" s="66" t="s">
        <v>136</v>
      </c>
      <c r="J266" s="53">
        <v>1</v>
      </c>
      <c r="K266" s="49" t="s">
        <v>41</v>
      </c>
      <c r="L266" s="57">
        <v>12614.2</v>
      </c>
      <c r="M266" s="56">
        <v>3457</v>
      </c>
      <c r="N266" s="152">
        <v>45838</v>
      </c>
    </row>
    <row r="267" spans="2:14">
      <c r="B267" s="159" t="s">
        <v>138</v>
      </c>
      <c r="C267" s="53"/>
      <c r="D267" s="49">
        <v>2205</v>
      </c>
      <c r="E267" s="49" t="s">
        <v>31</v>
      </c>
      <c r="F267" s="49" t="s">
        <v>31</v>
      </c>
      <c r="G267" s="49" t="s">
        <v>31</v>
      </c>
      <c r="H267" s="88">
        <v>45814</v>
      </c>
      <c r="I267" s="66" t="s">
        <v>136</v>
      </c>
      <c r="J267" s="53">
        <v>1</v>
      </c>
      <c r="K267" s="49" t="s">
        <v>41</v>
      </c>
      <c r="L267" s="57">
        <v>12614.2</v>
      </c>
      <c r="M267" s="56">
        <v>3458</v>
      </c>
      <c r="N267" s="152">
        <v>45838</v>
      </c>
    </row>
    <row r="268" spans="2:14">
      <c r="B268" s="159" t="s">
        <v>138</v>
      </c>
      <c r="C268" s="53"/>
      <c r="D268" s="49">
        <v>2206</v>
      </c>
      <c r="E268" s="49" t="s">
        <v>31</v>
      </c>
      <c r="F268" s="49" t="s">
        <v>31</v>
      </c>
      <c r="G268" s="49" t="s">
        <v>31</v>
      </c>
      <c r="H268" s="88">
        <v>45814</v>
      </c>
      <c r="I268" s="66" t="s">
        <v>136</v>
      </c>
      <c r="J268" s="53">
        <v>1</v>
      </c>
      <c r="K268" s="49" t="s">
        <v>41</v>
      </c>
      <c r="L268" s="57">
        <v>12614.2</v>
      </c>
      <c r="M268" s="56">
        <v>3459</v>
      </c>
      <c r="N268" s="152">
        <v>45838</v>
      </c>
    </row>
    <row r="269" spans="2:14">
      <c r="B269" s="163" t="s">
        <v>139</v>
      </c>
      <c r="C269" s="53"/>
      <c r="D269" s="49">
        <v>2207</v>
      </c>
      <c r="E269" s="49" t="s">
        <v>31</v>
      </c>
      <c r="F269" s="49" t="s">
        <v>31</v>
      </c>
      <c r="G269" s="49" t="s">
        <v>31</v>
      </c>
      <c r="H269" s="88">
        <v>45814</v>
      </c>
      <c r="I269" s="66" t="s">
        <v>136</v>
      </c>
      <c r="J269" s="53">
        <v>1</v>
      </c>
      <c r="K269" s="49" t="s">
        <v>41</v>
      </c>
      <c r="L269" s="57">
        <v>13924</v>
      </c>
      <c r="M269" s="56">
        <v>3460</v>
      </c>
      <c r="N269" s="152">
        <v>45838</v>
      </c>
    </row>
    <row r="270" spans="2:14">
      <c r="B270" s="159" t="s">
        <v>139</v>
      </c>
      <c r="C270" s="53"/>
      <c r="D270" s="49">
        <v>2208</v>
      </c>
      <c r="E270" s="49" t="s">
        <v>31</v>
      </c>
      <c r="F270" s="49" t="s">
        <v>31</v>
      </c>
      <c r="G270" s="49" t="s">
        <v>31</v>
      </c>
      <c r="H270" s="88">
        <v>45814</v>
      </c>
      <c r="I270" s="66" t="s">
        <v>136</v>
      </c>
      <c r="J270" s="53">
        <v>1</v>
      </c>
      <c r="K270" s="49" t="s">
        <v>41</v>
      </c>
      <c r="L270" s="57">
        <v>13924</v>
      </c>
      <c r="M270" s="56">
        <v>3461</v>
      </c>
      <c r="N270" s="152">
        <v>45838</v>
      </c>
    </row>
    <row r="271" spans="2:14" ht="15" thickBot="1">
      <c r="B271" s="159" t="s">
        <v>139</v>
      </c>
      <c r="C271" s="53"/>
      <c r="D271" s="49">
        <v>2209</v>
      </c>
      <c r="E271" s="49" t="s">
        <v>31</v>
      </c>
      <c r="F271" s="49" t="s">
        <v>31</v>
      </c>
      <c r="G271" s="49" t="s">
        <v>31</v>
      </c>
      <c r="H271" s="88">
        <v>45814</v>
      </c>
      <c r="I271" s="66" t="s">
        <v>136</v>
      </c>
      <c r="J271" s="28">
        <v>1</v>
      </c>
      <c r="K271" s="27" t="s">
        <v>41</v>
      </c>
      <c r="L271" s="121">
        <v>13924</v>
      </c>
      <c r="M271" s="56">
        <v>3462</v>
      </c>
      <c r="N271" s="152">
        <v>45838</v>
      </c>
    </row>
    <row r="272" spans="2:14" ht="15.75" thickBot="1">
      <c r="B272" s="159"/>
      <c r="C272" s="53"/>
      <c r="D272" s="49"/>
      <c r="E272" s="49"/>
      <c r="F272" s="49"/>
      <c r="G272" s="49"/>
      <c r="H272" s="88"/>
      <c r="I272" s="54"/>
      <c r="J272" s="180" t="s">
        <v>34</v>
      </c>
      <c r="K272" s="181"/>
      <c r="L272" s="84">
        <f>SUM(L259:L271)</f>
        <v>183259.9</v>
      </c>
      <c r="M272" s="56"/>
      <c r="N272" s="162"/>
    </row>
    <row r="273" spans="2:14" ht="15">
      <c r="B273" s="108" t="s">
        <v>5</v>
      </c>
      <c r="C273" s="109" t="s">
        <v>6</v>
      </c>
      <c r="D273" s="110" t="s">
        <v>7</v>
      </c>
      <c r="E273" s="110" t="s">
        <v>8</v>
      </c>
      <c r="F273" s="110" t="s">
        <v>9</v>
      </c>
      <c r="G273" s="110" t="s">
        <v>10</v>
      </c>
      <c r="H273" s="110" t="s">
        <v>11</v>
      </c>
      <c r="I273" s="110" t="s">
        <v>12</v>
      </c>
      <c r="J273" s="103" t="s">
        <v>13</v>
      </c>
      <c r="K273" s="103" t="s">
        <v>14</v>
      </c>
      <c r="L273" s="104" t="s">
        <v>15</v>
      </c>
      <c r="M273" s="110" t="s">
        <v>16</v>
      </c>
      <c r="N273" s="112" t="s">
        <v>17</v>
      </c>
    </row>
    <row r="274" spans="2:14">
      <c r="B274" s="159" t="s">
        <v>134</v>
      </c>
      <c r="C274" s="53"/>
      <c r="D274" s="49">
        <v>2210</v>
      </c>
      <c r="E274" s="49" t="s">
        <v>31</v>
      </c>
      <c r="F274" s="49" t="s">
        <v>31</v>
      </c>
      <c r="G274" s="49" t="s">
        <v>31</v>
      </c>
      <c r="H274" s="88">
        <v>45814</v>
      </c>
      <c r="I274" s="66" t="s">
        <v>140</v>
      </c>
      <c r="J274" s="53">
        <v>1</v>
      </c>
      <c r="K274" s="49" t="s">
        <v>135</v>
      </c>
      <c r="L274" s="57">
        <v>17163.099999999999</v>
      </c>
      <c r="M274" s="56">
        <v>3463</v>
      </c>
      <c r="N274" s="152">
        <v>45838</v>
      </c>
    </row>
    <row r="275" spans="2:14">
      <c r="B275" s="159" t="s">
        <v>134</v>
      </c>
      <c r="C275" s="53"/>
      <c r="D275" s="49">
        <v>2211</v>
      </c>
      <c r="E275" s="49" t="s">
        <v>31</v>
      </c>
      <c r="F275" s="49" t="s">
        <v>31</v>
      </c>
      <c r="G275" s="49" t="s">
        <v>31</v>
      </c>
      <c r="H275" s="88">
        <v>45814</v>
      </c>
      <c r="I275" s="66" t="s">
        <v>140</v>
      </c>
      <c r="J275" s="53">
        <v>1</v>
      </c>
      <c r="K275" s="49" t="s">
        <v>135</v>
      </c>
      <c r="L275" s="57">
        <v>17163.099999999999</v>
      </c>
      <c r="M275" s="56">
        <v>3464</v>
      </c>
      <c r="N275" s="152">
        <v>45838</v>
      </c>
    </row>
    <row r="276" spans="2:14">
      <c r="B276" s="159" t="s">
        <v>134</v>
      </c>
      <c r="C276" s="53"/>
      <c r="D276" s="49">
        <v>2212</v>
      </c>
      <c r="E276" s="49" t="s">
        <v>31</v>
      </c>
      <c r="F276" s="49" t="s">
        <v>31</v>
      </c>
      <c r="G276" s="49" t="s">
        <v>31</v>
      </c>
      <c r="H276" s="88">
        <v>45814</v>
      </c>
      <c r="I276" s="66" t="s">
        <v>140</v>
      </c>
      <c r="J276" s="53">
        <v>1</v>
      </c>
      <c r="K276" s="49" t="s">
        <v>135</v>
      </c>
      <c r="L276" s="57">
        <v>17163.099999999999</v>
      </c>
      <c r="M276" s="56">
        <v>3465</v>
      </c>
      <c r="N276" s="152">
        <v>45839</v>
      </c>
    </row>
    <row r="277" spans="2:14">
      <c r="B277" s="159" t="s">
        <v>141</v>
      </c>
      <c r="C277" s="53"/>
      <c r="D277" s="49">
        <v>2213</v>
      </c>
      <c r="E277" s="49" t="s">
        <v>31</v>
      </c>
      <c r="F277" s="49" t="s">
        <v>31</v>
      </c>
      <c r="G277" s="49" t="s">
        <v>31</v>
      </c>
      <c r="H277" s="88">
        <v>45814</v>
      </c>
      <c r="I277" s="66" t="s">
        <v>140</v>
      </c>
      <c r="J277" s="53">
        <v>1</v>
      </c>
      <c r="K277" s="49" t="s">
        <v>41</v>
      </c>
      <c r="L277" s="57">
        <v>27287.5</v>
      </c>
      <c r="M277" s="56">
        <v>3466</v>
      </c>
      <c r="N277" s="152">
        <v>45839</v>
      </c>
    </row>
    <row r="278" spans="2:14">
      <c r="B278" s="159" t="s">
        <v>141</v>
      </c>
      <c r="C278" s="53"/>
      <c r="D278" s="49">
        <v>2214</v>
      </c>
      <c r="E278" s="49" t="s">
        <v>31</v>
      </c>
      <c r="F278" s="49" t="s">
        <v>31</v>
      </c>
      <c r="G278" s="49" t="s">
        <v>31</v>
      </c>
      <c r="H278" s="88">
        <v>45814</v>
      </c>
      <c r="I278" s="66" t="s">
        <v>140</v>
      </c>
      <c r="J278" s="53">
        <v>1</v>
      </c>
      <c r="K278" s="49" t="s">
        <v>142</v>
      </c>
      <c r="L278" s="57">
        <v>27287.5</v>
      </c>
      <c r="M278" s="56">
        <v>3467</v>
      </c>
      <c r="N278" s="152">
        <v>45839</v>
      </c>
    </row>
    <row r="279" spans="2:14">
      <c r="B279" s="159" t="s">
        <v>141</v>
      </c>
      <c r="C279" s="53"/>
      <c r="D279" s="49">
        <v>2215</v>
      </c>
      <c r="E279" s="49" t="s">
        <v>31</v>
      </c>
      <c r="F279" s="49" t="s">
        <v>31</v>
      </c>
      <c r="G279" s="49" t="s">
        <v>31</v>
      </c>
      <c r="H279" s="88">
        <v>45814</v>
      </c>
      <c r="I279" s="66" t="s">
        <v>140</v>
      </c>
      <c r="J279" s="53">
        <v>1</v>
      </c>
      <c r="K279" s="49" t="s">
        <v>142</v>
      </c>
      <c r="L279" s="57">
        <v>27287.5</v>
      </c>
      <c r="M279" s="56">
        <v>3468</v>
      </c>
      <c r="N279" s="152">
        <v>45839</v>
      </c>
    </row>
    <row r="280" spans="2:14" ht="15" thickBot="1">
      <c r="B280" s="159" t="s">
        <v>141</v>
      </c>
      <c r="C280" s="53"/>
      <c r="D280" s="49">
        <v>2216</v>
      </c>
      <c r="E280" s="49" t="s">
        <v>31</v>
      </c>
      <c r="F280" s="49" t="s">
        <v>31</v>
      </c>
      <c r="G280" s="49" t="s">
        <v>31</v>
      </c>
      <c r="H280" s="88">
        <v>45814</v>
      </c>
      <c r="I280" s="66" t="s">
        <v>140</v>
      </c>
      <c r="J280" s="28">
        <v>1</v>
      </c>
      <c r="K280" s="27" t="s">
        <v>142</v>
      </c>
      <c r="L280" s="121">
        <v>27287.5</v>
      </c>
      <c r="M280" s="56">
        <v>3469</v>
      </c>
      <c r="N280" s="152">
        <v>45839</v>
      </c>
    </row>
    <row r="281" spans="2:14" ht="15.75" thickBot="1">
      <c r="B281" s="159"/>
      <c r="C281" s="53"/>
      <c r="D281" s="49"/>
      <c r="E281" s="49"/>
      <c r="F281" s="49"/>
      <c r="G281" s="49"/>
      <c r="H281" s="88"/>
      <c r="I281" s="54"/>
      <c r="J281" s="180" t="s">
        <v>34</v>
      </c>
      <c r="K281" s="181"/>
      <c r="L281" s="84">
        <f>SUM(L274:L280)</f>
        <v>160639.29999999999</v>
      </c>
      <c r="M281" s="56"/>
      <c r="N281" s="162"/>
    </row>
    <row r="282" spans="2:14" ht="15">
      <c r="B282" s="108" t="s">
        <v>5</v>
      </c>
      <c r="C282" s="109" t="s">
        <v>6</v>
      </c>
      <c r="D282" s="110" t="s">
        <v>7</v>
      </c>
      <c r="E282" s="110" t="s">
        <v>8</v>
      </c>
      <c r="F282" s="110" t="s">
        <v>9</v>
      </c>
      <c r="G282" s="110" t="s">
        <v>10</v>
      </c>
      <c r="H282" s="110" t="s">
        <v>11</v>
      </c>
      <c r="I282" s="110" t="s">
        <v>12</v>
      </c>
      <c r="J282" s="103" t="s">
        <v>13</v>
      </c>
      <c r="K282" s="103" t="s">
        <v>14</v>
      </c>
      <c r="L282" s="104" t="s">
        <v>15</v>
      </c>
      <c r="M282" s="110" t="s">
        <v>16</v>
      </c>
      <c r="N282" s="112" t="s">
        <v>17</v>
      </c>
    </row>
    <row r="283" spans="2:14">
      <c r="B283" s="159" t="s">
        <v>143</v>
      </c>
      <c r="C283" s="53"/>
      <c r="D283" s="49">
        <v>2217</v>
      </c>
      <c r="E283" s="49" t="s">
        <v>31</v>
      </c>
      <c r="F283" s="49" t="s">
        <v>31</v>
      </c>
      <c r="G283" s="49" t="s">
        <v>31</v>
      </c>
      <c r="H283" s="88">
        <v>45814</v>
      </c>
      <c r="I283" s="53" t="s">
        <v>144</v>
      </c>
      <c r="J283" s="75">
        <v>1</v>
      </c>
      <c r="K283" s="59" t="s">
        <v>96</v>
      </c>
      <c r="L283" s="164">
        <v>3422</v>
      </c>
      <c r="M283" s="56">
        <v>3470</v>
      </c>
      <c r="N283" s="152">
        <v>45839</v>
      </c>
    </row>
    <row r="284" spans="2:14">
      <c r="B284" s="159" t="s">
        <v>143</v>
      </c>
      <c r="C284" s="53"/>
      <c r="D284" s="49">
        <v>2218</v>
      </c>
      <c r="E284" s="49" t="s">
        <v>31</v>
      </c>
      <c r="F284" s="49" t="s">
        <v>31</v>
      </c>
      <c r="G284" s="49" t="s">
        <v>31</v>
      </c>
      <c r="H284" s="88">
        <v>45814</v>
      </c>
      <c r="I284" s="53" t="s">
        <v>144</v>
      </c>
      <c r="J284" s="75">
        <v>1</v>
      </c>
      <c r="K284" s="59" t="s">
        <v>96</v>
      </c>
      <c r="L284" s="57">
        <v>3422</v>
      </c>
      <c r="M284" s="56">
        <v>3471</v>
      </c>
      <c r="N284" s="152">
        <v>45839</v>
      </c>
    </row>
    <row r="285" spans="2:14">
      <c r="B285" s="159" t="s">
        <v>143</v>
      </c>
      <c r="C285" s="53"/>
      <c r="D285" s="49">
        <v>2219</v>
      </c>
      <c r="E285" s="49" t="s">
        <v>31</v>
      </c>
      <c r="F285" s="49" t="s">
        <v>31</v>
      </c>
      <c r="G285" s="49" t="s">
        <v>31</v>
      </c>
      <c r="H285" s="88">
        <v>45814</v>
      </c>
      <c r="I285" s="53" t="s">
        <v>144</v>
      </c>
      <c r="J285" s="75">
        <v>1</v>
      </c>
      <c r="K285" s="59" t="s">
        <v>96</v>
      </c>
      <c r="L285" s="57">
        <v>3422</v>
      </c>
      <c r="M285" s="56">
        <v>3472</v>
      </c>
      <c r="N285" s="152">
        <v>45839</v>
      </c>
    </row>
    <row r="286" spans="2:14">
      <c r="B286" s="159" t="s">
        <v>143</v>
      </c>
      <c r="C286" s="53"/>
      <c r="D286" s="49">
        <v>2220</v>
      </c>
      <c r="E286" s="49" t="s">
        <v>31</v>
      </c>
      <c r="F286" s="49" t="s">
        <v>31</v>
      </c>
      <c r="G286" s="49" t="s">
        <v>31</v>
      </c>
      <c r="H286" s="88">
        <v>45814</v>
      </c>
      <c r="I286" s="53" t="s">
        <v>144</v>
      </c>
      <c r="J286" s="75">
        <v>1</v>
      </c>
      <c r="K286" s="59" t="s">
        <v>96</v>
      </c>
      <c r="L286" s="57">
        <v>3422</v>
      </c>
      <c r="M286" s="56">
        <v>3473</v>
      </c>
      <c r="N286" s="152">
        <v>45839</v>
      </c>
    </row>
    <row r="287" spans="2:14">
      <c r="B287" s="159" t="s">
        <v>143</v>
      </c>
      <c r="C287" s="53"/>
      <c r="D287" s="49">
        <v>2221</v>
      </c>
      <c r="E287" s="49" t="s">
        <v>31</v>
      </c>
      <c r="F287" s="49" t="s">
        <v>31</v>
      </c>
      <c r="G287" s="49" t="s">
        <v>31</v>
      </c>
      <c r="H287" s="88">
        <v>45814</v>
      </c>
      <c r="I287" s="53" t="s">
        <v>144</v>
      </c>
      <c r="J287" s="75">
        <v>1</v>
      </c>
      <c r="K287" s="59" t="s">
        <v>96</v>
      </c>
      <c r="L287" s="57">
        <v>3422</v>
      </c>
      <c r="M287" s="56">
        <v>3474</v>
      </c>
      <c r="N287" s="152">
        <v>45839</v>
      </c>
    </row>
    <row r="288" spans="2:14">
      <c r="B288" s="159" t="s">
        <v>143</v>
      </c>
      <c r="C288" s="53"/>
      <c r="D288" s="49">
        <v>2222</v>
      </c>
      <c r="E288" s="49" t="s">
        <v>31</v>
      </c>
      <c r="F288" s="49" t="s">
        <v>31</v>
      </c>
      <c r="G288" s="49" t="s">
        <v>31</v>
      </c>
      <c r="H288" s="88">
        <v>45814</v>
      </c>
      <c r="I288" s="53" t="s">
        <v>144</v>
      </c>
      <c r="J288" s="75">
        <v>1</v>
      </c>
      <c r="K288" s="59" t="s">
        <v>96</v>
      </c>
      <c r="L288" s="57">
        <v>3422</v>
      </c>
      <c r="M288" s="56">
        <v>3475</v>
      </c>
      <c r="N288" s="152">
        <v>45839</v>
      </c>
    </row>
    <row r="289" spans="2:14">
      <c r="B289" s="159" t="s">
        <v>143</v>
      </c>
      <c r="C289" s="53"/>
      <c r="D289" s="49">
        <v>2223</v>
      </c>
      <c r="E289" s="49" t="s">
        <v>31</v>
      </c>
      <c r="F289" s="49" t="s">
        <v>31</v>
      </c>
      <c r="G289" s="49" t="s">
        <v>31</v>
      </c>
      <c r="H289" s="88">
        <v>45814</v>
      </c>
      <c r="I289" s="53" t="s">
        <v>144</v>
      </c>
      <c r="J289" s="75">
        <v>1</v>
      </c>
      <c r="K289" s="59" t="s">
        <v>96</v>
      </c>
      <c r="L289" s="57">
        <v>3422</v>
      </c>
      <c r="M289" s="56">
        <v>3476</v>
      </c>
      <c r="N289" s="152">
        <v>45839</v>
      </c>
    </row>
    <row r="290" spans="2:14">
      <c r="B290" s="159" t="s">
        <v>143</v>
      </c>
      <c r="C290" s="53"/>
      <c r="D290" s="49">
        <v>2224</v>
      </c>
      <c r="E290" s="49" t="s">
        <v>31</v>
      </c>
      <c r="F290" s="49" t="s">
        <v>31</v>
      </c>
      <c r="G290" s="49" t="s">
        <v>31</v>
      </c>
      <c r="H290" s="88">
        <v>45814</v>
      </c>
      <c r="I290" s="53" t="s">
        <v>144</v>
      </c>
      <c r="J290" s="75">
        <v>1</v>
      </c>
      <c r="K290" s="59" t="s">
        <v>96</v>
      </c>
      <c r="L290" s="57">
        <v>3422</v>
      </c>
      <c r="M290" s="56">
        <v>3478</v>
      </c>
      <c r="N290" s="152">
        <v>45839</v>
      </c>
    </row>
    <row r="291" spans="2:14">
      <c r="B291" s="159" t="s">
        <v>143</v>
      </c>
      <c r="C291" s="53"/>
      <c r="D291" s="49">
        <v>2225</v>
      </c>
      <c r="E291" s="49" t="s">
        <v>31</v>
      </c>
      <c r="F291" s="49" t="s">
        <v>31</v>
      </c>
      <c r="G291" s="49" t="s">
        <v>31</v>
      </c>
      <c r="H291" s="88">
        <v>45814</v>
      </c>
      <c r="I291" s="53" t="s">
        <v>144</v>
      </c>
      <c r="J291" s="75">
        <v>1</v>
      </c>
      <c r="K291" s="59" t="s">
        <v>96</v>
      </c>
      <c r="L291" s="57">
        <v>3422</v>
      </c>
      <c r="M291" s="56">
        <v>3477</v>
      </c>
      <c r="N291" s="152">
        <v>45839</v>
      </c>
    </row>
    <row r="292" spans="2:14">
      <c r="B292" s="159" t="s">
        <v>143</v>
      </c>
      <c r="C292" s="53"/>
      <c r="D292" s="49">
        <v>2226</v>
      </c>
      <c r="E292" s="49" t="s">
        <v>31</v>
      </c>
      <c r="F292" s="49" t="s">
        <v>31</v>
      </c>
      <c r="G292" s="49" t="s">
        <v>31</v>
      </c>
      <c r="H292" s="88">
        <v>45814</v>
      </c>
      <c r="I292" s="53" t="s">
        <v>144</v>
      </c>
      <c r="J292" s="75">
        <v>1</v>
      </c>
      <c r="K292" s="59" t="s">
        <v>96</v>
      </c>
      <c r="L292" s="57">
        <v>3422</v>
      </c>
      <c r="M292" s="56">
        <v>3480</v>
      </c>
      <c r="N292" s="152">
        <v>45839</v>
      </c>
    </row>
    <row r="293" spans="2:14">
      <c r="B293" s="159" t="s">
        <v>143</v>
      </c>
      <c r="C293" s="53"/>
      <c r="D293" s="49">
        <v>2227</v>
      </c>
      <c r="E293" s="49" t="s">
        <v>31</v>
      </c>
      <c r="F293" s="49" t="s">
        <v>31</v>
      </c>
      <c r="G293" s="49" t="s">
        <v>31</v>
      </c>
      <c r="H293" s="88">
        <v>45814</v>
      </c>
      <c r="I293" s="53" t="s">
        <v>144</v>
      </c>
      <c r="J293" s="75">
        <v>1</v>
      </c>
      <c r="K293" s="59" t="s">
        <v>96</v>
      </c>
      <c r="L293" s="57">
        <v>3422</v>
      </c>
      <c r="M293" s="56">
        <v>3481</v>
      </c>
      <c r="N293" s="152">
        <v>45839</v>
      </c>
    </row>
    <row r="294" spans="2:14">
      <c r="B294" s="159" t="s">
        <v>143</v>
      </c>
      <c r="C294" s="53"/>
      <c r="D294" s="49">
        <v>2228</v>
      </c>
      <c r="E294" s="49" t="s">
        <v>31</v>
      </c>
      <c r="F294" s="49" t="s">
        <v>31</v>
      </c>
      <c r="G294" s="49" t="s">
        <v>31</v>
      </c>
      <c r="H294" s="88">
        <v>45814</v>
      </c>
      <c r="I294" s="53" t="s">
        <v>144</v>
      </c>
      <c r="J294" s="75">
        <v>1</v>
      </c>
      <c r="K294" s="59" t="s">
        <v>96</v>
      </c>
      <c r="L294" s="57">
        <v>3422</v>
      </c>
      <c r="M294" s="56">
        <v>3482</v>
      </c>
      <c r="N294" s="152">
        <v>45839</v>
      </c>
    </row>
    <row r="295" spans="2:14">
      <c r="B295" s="159" t="s">
        <v>143</v>
      </c>
      <c r="C295" s="53"/>
      <c r="D295" s="49">
        <v>2229</v>
      </c>
      <c r="E295" s="49" t="s">
        <v>31</v>
      </c>
      <c r="F295" s="49" t="s">
        <v>31</v>
      </c>
      <c r="G295" s="49" t="s">
        <v>31</v>
      </c>
      <c r="H295" s="88">
        <v>45814</v>
      </c>
      <c r="I295" s="53" t="s">
        <v>144</v>
      </c>
      <c r="J295" s="75">
        <v>1</v>
      </c>
      <c r="K295" s="59" t="s">
        <v>96</v>
      </c>
      <c r="L295" s="57">
        <v>3422</v>
      </c>
      <c r="M295" s="56">
        <v>3483</v>
      </c>
      <c r="N295" s="152">
        <v>45839</v>
      </c>
    </row>
    <row r="296" spans="2:14">
      <c r="B296" s="159" t="s">
        <v>143</v>
      </c>
      <c r="C296" s="53"/>
      <c r="D296" s="49">
        <v>2230</v>
      </c>
      <c r="E296" s="49" t="s">
        <v>31</v>
      </c>
      <c r="F296" s="49" t="s">
        <v>31</v>
      </c>
      <c r="G296" s="49" t="s">
        <v>31</v>
      </c>
      <c r="H296" s="88">
        <v>45814</v>
      </c>
      <c r="I296" s="53" t="s">
        <v>144</v>
      </c>
      <c r="J296" s="75">
        <v>1</v>
      </c>
      <c r="K296" s="59" t="s">
        <v>96</v>
      </c>
      <c r="L296" s="57">
        <v>3422</v>
      </c>
      <c r="M296" s="56">
        <v>3484</v>
      </c>
      <c r="N296" s="152">
        <v>45839</v>
      </c>
    </row>
    <row r="297" spans="2:14">
      <c r="B297" s="159" t="s">
        <v>143</v>
      </c>
      <c r="C297" s="53"/>
      <c r="D297" s="49">
        <v>2231</v>
      </c>
      <c r="E297" s="49" t="s">
        <v>31</v>
      </c>
      <c r="F297" s="49" t="s">
        <v>31</v>
      </c>
      <c r="G297" s="49" t="s">
        <v>31</v>
      </c>
      <c r="H297" s="88">
        <v>45814</v>
      </c>
      <c r="I297" s="53" t="s">
        <v>144</v>
      </c>
      <c r="J297" s="75">
        <v>1</v>
      </c>
      <c r="K297" s="59" t="s">
        <v>96</v>
      </c>
      <c r="L297" s="57">
        <v>3422</v>
      </c>
      <c r="M297" s="56">
        <v>3485</v>
      </c>
      <c r="N297" s="152">
        <v>45839</v>
      </c>
    </row>
    <row r="298" spans="2:14">
      <c r="B298" s="159" t="s">
        <v>143</v>
      </c>
      <c r="C298" s="53"/>
      <c r="D298" s="49">
        <v>2232</v>
      </c>
      <c r="E298" s="49" t="s">
        <v>31</v>
      </c>
      <c r="F298" s="49" t="s">
        <v>31</v>
      </c>
      <c r="G298" s="49" t="s">
        <v>31</v>
      </c>
      <c r="H298" s="88">
        <v>45814</v>
      </c>
      <c r="I298" s="53" t="s">
        <v>144</v>
      </c>
      <c r="J298" s="75">
        <v>1</v>
      </c>
      <c r="K298" s="59" t="s">
        <v>96</v>
      </c>
      <c r="L298" s="57">
        <v>3422</v>
      </c>
      <c r="M298" s="56">
        <v>3486</v>
      </c>
      <c r="N298" s="152">
        <v>45839</v>
      </c>
    </row>
    <row r="299" spans="2:14">
      <c r="B299" s="159" t="s">
        <v>143</v>
      </c>
      <c r="C299" s="53"/>
      <c r="D299" s="49">
        <v>2233</v>
      </c>
      <c r="E299" s="49" t="s">
        <v>31</v>
      </c>
      <c r="F299" s="49" t="s">
        <v>31</v>
      </c>
      <c r="G299" s="49" t="s">
        <v>31</v>
      </c>
      <c r="H299" s="88">
        <v>45814</v>
      </c>
      <c r="I299" s="53" t="s">
        <v>144</v>
      </c>
      <c r="J299" s="75">
        <v>1</v>
      </c>
      <c r="K299" s="59" t="s">
        <v>96</v>
      </c>
      <c r="L299" s="57">
        <v>3422</v>
      </c>
      <c r="M299" s="56">
        <v>3487</v>
      </c>
      <c r="N299" s="152">
        <v>45839</v>
      </c>
    </row>
    <row r="300" spans="2:14">
      <c r="B300" s="159" t="s">
        <v>143</v>
      </c>
      <c r="C300" s="53"/>
      <c r="D300" s="49">
        <v>2234</v>
      </c>
      <c r="E300" s="49" t="s">
        <v>31</v>
      </c>
      <c r="F300" s="49" t="s">
        <v>31</v>
      </c>
      <c r="G300" s="49" t="s">
        <v>31</v>
      </c>
      <c r="H300" s="88">
        <v>45814</v>
      </c>
      <c r="I300" s="53" t="s">
        <v>144</v>
      </c>
      <c r="J300" s="75">
        <v>1</v>
      </c>
      <c r="K300" s="59" t="s">
        <v>96</v>
      </c>
      <c r="L300" s="57">
        <v>3422</v>
      </c>
      <c r="M300" s="56">
        <v>3488</v>
      </c>
      <c r="N300" s="152">
        <v>45839</v>
      </c>
    </row>
    <row r="301" spans="2:14">
      <c r="B301" s="159" t="s">
        <v>143</v>
      </c>
      <c r="C301" s="53"/>
      <c r="D301" s="49">
        <v>2235</v>
      </c>
      <c r="E301" s="49" t="s">
        <v>31</v>
      </c>
      <c r="F301" s="49" t="s">
        <v>31</v>
      </c>
      <c r="G301" s="49" t="s">
        <v>31</v>
      </c>
      <c r="H301" s="88">
        <v>45814</v>
      </c>
      <c r="I301" s="53" t="s">
        <v>144</v>
      </c>
      <c r="J301" s="75">
        <v>1</v>
      </c>
      <c r="K301" s="59" t="s">
        <v>96</v>
      </c>
      <c r="L301" s="57">
        <v>3422</v>
      </c>
      <c r="M301" s="56">
        <v>3489</v>
      </c>
      <c r="N301" s="152">
        <v>45839</v>
      </c>
    </row>
    <row r="302" spans="2:14">
      <c r="B302" s="159" t="s">
        <v>143</v>
      </c>
      <c r="C302" s="53"/>
      <c r="D302" s="49">
        <v>2236</v>
      </c>
      <c r="E302" s="49" t="s">
        <v>31</v>
      </c>
      <c r="F302" s="49" t="s">
        <v>31</v>
      </c>
      <c r="G302" s="49" t="s">
        <v>31</v>
      </c>
      <c r="H302" s="88">
        <v>45814</v>
      </c>
      <c r="I302" s="53" t="s">
        <v>144</v>
      </c>
      <c r="J302" s="75">
        <v>1</v>
      </c>
      <c r="K302" s="59" t="s">
        <v>96</v>
      </c>
      <c r="L302" s="57">
        <v>3422</v>
      </c>
      <c r="M302" s="56">
        <v>3490</v>
      </c>
      <c r="N302" s="152">
        <v>45839</v>
      </c>
    </row>
    <row r="303" spans="2:14">
      <c r="B303" s="159" t="s">
        <v>143</v>
      </c>
      <c r="C303" s="53"/>
      <c r="D303" s="49">
        <v>2237</v>
      </c>
      <c r="E303" s="49" t="s">
        <v>31</v>
      </c>
      <c r="F303" s="49" t="s">
        <v>31</v>
      </c>
      <c r="G303" s="49" t="s">
        <v>31</v>
      </c>
      <c r="H303" s="88">
        <v>45814</v>
      </c>
      <c r="I303" s="53" t="s">
        <v>144</v>
      </c>
      <c r="J303" s="75">
        <v>1</v>
      </c>
      <c r="K303" s="59" t="s">
        <v>96</v>
      </c>
      <c r="L303" s="57">
        <v>3422</v>
      </c>
      <c r="M303" s="56">
        <v>3491</v>
      </c>
      <c r="N303" s="152">
        <v>45839</v>
      </c>
    </row>
    <row r="304" spans="2:14">
      <c r="B304" s="159" t="s">
        <v>143</v>
      </c>
      <c r="C304" s="53"/>
      <c r="D304" s="49">
        <v>2238</v>
      </c>
      <c r="E304" s="49" t="s">
        <v>31</v>
      </c>
      <c r="F304" s="49" t="s">
        <v>31</v>
      </c>
      <c r="G304" s="49" t="s">
        <v>31</v>
      </c>
      <c r="H304" s="88">
        <v>45814</v>
      </c>
      <c r="I304" s="53" t="s">
        <v>144</v>
      </c>
      <c r="J304" s="75">
        <v>1</v>
      </c>
      <c r="K304" s="59" t="s">
        <v>96</v>
      </c>
      <c r="L304" s="57">
        <v>3422</v>
      </c>
      <c r="M304" s="56">
        <v>3492</v>
      </c>
      <c r="N304" s="152">
        <v>45839</v>
      </c>
    </row>
    <row r="305" spans="2:14">
      <c r="B305" s="159" t="s">
        <v>143</v>
      </c>
      <c r="C305" s="53"/>
      <c r="D305" s="49">
        <v>2239</v>
      </c>
      <c r="E305" s="49" t="s">
        <v>31</v>
      </c>
      <c r="F305" s="49" t="s">
        <v>31</v>
      </c>
      <c r="G305" s="49" t="s">
        <v>31</v>
      </c>
      <c r="H305" s="88">
        <v>45814</v>
      </c>
      <c r="I305" s="53" t="s">
        <v>144</v>
      </c>
      <c r="J305" s="75">
        <v>1</v>
      </c>
      <c r="K305" s="59" t="s">
        <v>96</v>
      </c>
      <c r="L305" s="57">
        <v>3422</v>
      </c>
      <c r="M305" s="56">
        <v>3493</v>
      </c>
      <c r="N305" s="152">
        <v>45839</v>
      </c>
    </row>
    <row r="306" spans="2:14">
      <c r="B306" s="159" t="s">
        <v>143</v>
      </c>
      <c r="C306" s="53"/>
      <c r="D306" s="49">
        <v>2240</v>
      </c>
      <c r="E306" s="49" t="s">
        <v>31</v>
      </c>
      <c r="F306" s="49" t="s">
        <v>31</v>
      </c>
      <c r="G306" s="49" t="s">
        <v>31</v>
      </c>
      <c r="H306" s="88">
        <v>45814</v>
      </c>
      <c r="I306" s="53" t="s">
        <v>144</v>
      </c>
      <c r="J306" s="75">
        <v>1</v>
      </c>
      <c r="K306" s="59" t="s">
        <v>96</v>
      </c>
      <c r="L306" s="57">
        <v>3422</v>
      </c>
      <c r="M306" s="56">
        <v>3494</v>
      </c>
      <c r="N306" s="152">
        <v>45839</v>
      </c>
    </row>
    <row r="307" spans="2:14">
      <c r="B307" s="159" t="s">
        <v>143</v>
      </c>
      <c r="C307" s="53"/>
      <c r="D307" s="49">
        <v>2241</v>
      </c>
      <c r="E307" s="49" t="s">
        <v>31</v>
      </c>
      <c r="F307" s="49" t="s">
        <v>31</v>
      </c>
      <c r="G307" s="49" t="s">
        <v>31</v>
      </c>
      <c r="H307" s="88">
        <v>45814</v>
      </c>
      <c r="I307" s="53" t="s">
        <v>144</v>
      </c>
      <c r="J307" s="75">
        <v>1</v>
      </c>
      <c r="K307" s="59" t="s">
        <v>96</v>
      </c>
      <c r="L307" s="57">
        <v>3422</v>
      </c>
      <c r="M307" s="56">
        <v>3495</v>
      </c>
      <c r="N307" s="152">
        <v>45839</v>
      </c>
    </row>
    <row r="308" spans="2:14">
      <c r="B308" s="159" t="s">
        <v>143</v>
      </c>
      <c r="C308" s="53"/>
      <c r="D308" s="49">
        <v>2242</v>
      </c>
      <c r="E308" s="49" t="s">
        <v>31</v>
      </c>
      <c r="F308" s="49" t="s">
        <v>31</v>
      </c>
      <c r="G308" s="49" t="s">
        <v>31</v>
      </c>
      <c r="H308" s="88">
        <v>45814</v>
      </c>
      <c r="I308" s="53" t="s">
        <v>144</v>
      </c>
      <c r="J308" s="75">
        <v>1</v>
      </c>
      <c r="K308" s="59" t="s">
        <v>96</v>
      </c>
      <c r="L308" s="57">
        <v>3422</v>
      </c>
      <c r="M308" s="56">
        <v>3496</v>
      </c>
      <c r="N308" s="152">
        <v>45839</v>
      </c>
    </row>
    <row r="309" spans="2:14">
      <c r="B309" s="159" t="s">
        <v>143</v>
      </c>
      <c r="C309" s="53"/>
      <c r="D309" s="49">
        <v>2243</v>
      </c>
      <c r="E309" s="49" t="s">
        <v>31</v>
      </c>
      <c r="F309" s="49" t="s">
        <v>31</v>
      </c>
      <c r="G309" s="49" t="s">
        <v>31</v>
      </c>
      <c r="H309" s="88">
        <v>45814</v>
      </c>
      <c r="I309" s="53" t="s">
        <v>144</v>
      </c>
      <c r="J309" s="75">
        <v>1</v>
      </c>
      <c r="K309" s="59" t="s">
        <v>96</v>
      </c>
      <c r="L309" s="57">
        <v>3422</v>
      </c>
      <c r="M309" s="56">
        <v>3497</v>
      </c>
      <c r="N309" s="152">
        <v>45839</v>
      </c>
    </row>
    <row r="310" spans="2:14">
      <c r="B310" s="159" t="s">
        <v>143</v>
      </c>
      <c r="C310" s="53"/>
      <c r="D310" s="49">
        <v>2244</v>
      </c>
      <c r="E310" s="49" t="s">
        <v>31</v>
      </c>
      <c r="F310" s="49" t="s">
        <v>31</v>
      </c>
      <c r="G310" s="49" t="s">
        <v>31</v>
      </c>
      <c r="H310" s="88">
        <v>45814</v>
      </c>
      <c r="I310" s="53" t="s">
        <v>144</v>
      </c>
      <c r="J310" s="75">
        <v>1</v>
      </c>
      <c r="K310" s="59" t="s">
        <v>96</v>
      </c>
      <c r="L310" s="57">
        <v>3422</v>
      </c>
      <c r="M310" s="56">
        <v>3498</v>
      </c>
      <c r="N310" s="152">
        <v>45839</v>
      </c>
    </row>
    <row r="311" spans="2:14">
      <c r="B311" s="159" t="s">
        <v>143</v>
      </c>
      <c r="C311" s="53"/>
      <c r="D311" s="49">
        <v>2245</v>
      </c>
      <c r="E311" s="49" t="s">
        <v>31</v>
      </c>
      <c r="F311" s="49" t="s">
        <v>31</v>
      </c>
      <c r="G311" s="49" t="s">
        <v>31</v>
      </c>
      <c r="H311" s="88">
        <v>45814</v>
      </c>
      <c r="I311" s="53" t="s">
        <v>144</v>
      </c>
      <c r="J311" s="75">
        <v>1</v>
      </c>
      <c r="K311" s="59" t="s">
        <v>96</v>
      </c>
      <c r="L311" s="57">
        <v>3422</v>
      </c>
      <c r="M311" s="56">
        <v>3499</v>
      </c>
      <c r="N311" s="152">
        <v>45839</v>
      </c>
    </row>
    <row r="312" spans="2:14">
      <c r="B312" s="159" t="s">
        <v>143</v>
      </c>
      <c r="C312" s="53"/>
      <c r="D312" s="49">
        <v>2246</v>
      </c>
      <c r="E312" s="49" t="s">
        <v>31</v>
      </c>
      <c r="F312" s="49" t="s">
        <v>31</v>
      </c>
      <c r="G312" s="49" t="s">
        <v>31</v>
      </c>
      <c r="H312" s="88">
        <v>45814</v>
      </c>
      <c r="I312" s="53" t="s">
        <v>144</v>
      </c>
      <c r="J312" s="75">
        <v>1</v>
      </c>
      <c r="K312" s="59" t="s">
        <v>96</v>
      </c>
      <c r="L312" s="57">
        <v>3422</v>
      </c>
      <c r="M312" s="56">
        <v>3500</v>
      </c>
      <c r="N312" s="152">
        <v>45839</v>
      </c>
    </row>
    <row r="313" spans="2:14">
      <c r="B313" s="159" t="s">
        <v>143</v>
      </c>
      <c r="C313" s="53"/>
      <c r="D313" s="49">
        <v>2247</v>
      </c>
      <c r="E313" s="49" t="s">
        <v>31</v>
      </c>
      <c r="F313" s="49" t="s">
        <v>31</v>
      </c>
      <c r="G313" s="49" t="s">
        <v>31</v>
      </c>
      <c r="H313" s="88">
        <v>45814</v>
      </c>
      <c r="I313" s="53" t="s">
        <v>144</v>
      </c>
      <c r="J313" s="75">
        <v>1</v>
      </c>
      <c r="K313" s="59" t="s">
        <v>96</v>
      </c>
      <c r="L313" s="57">
        <v>3422</v>
      </c>
      <c r="M313" s="56">
        <v>3501</v>
      </c>
      <c r="N313" s="152">
        <v>45839</v>
      </c>
    </row>
    <row r="314" spans="2:14">
      <c r="B314" s="159" t="s">
        <v>143</v>
      </c>
      <c r="C314" s="53"/>
      <c r="D314" s="49">
        <v>2248</v>
      </c>
      <c r="E314" s="49" t="s">
        <v>31</v>
      </c>
      <c r="F314" s="49" t="s">
        <v>31</v>
      </c>
      <c r="G314" s="49" t="s">
        <v>31</v>
      </c>
      <c r="H314" s="88">
        <v>45814</v>
      </c>
      <c r="I314" s="53" t="s">
        <v>144</v>
      </c>
      <c r="J314" s="75">
        <v>1</v>
      </c>
      <c r="K314" s="59" t="s">
        <v>96</v>
      </c>
      <c r="L314" s="57">
        <v>3422</v>
      </c>
      <c r="M314" s="56">
        <v>3502</v>
      </c>
      <c r="N314" s="152">
        <v>45839</v>
      </c>
    </row>
    <row r="315" spans="2:14">
      <c r="B315" s="159" t="s">
        <v>143</v>
      </c>
      <c r="C315" s="53"/>
      <c r="D315" s="49">
        <v>2249</v>
      </c>
      <c r="E315" s="49" t="s">
        <v>31</v>
      </c>
      <c r="F315" s="49" t="s">
        <v>31</v>
      </c>
      <c r="G315" s="49" t="s">
        <v>31</v>
      </c>
      <c r="H315" s="88">
        <v>45814</v>
      </c>
      <c r="I315" s="53" t="s">
        <v>144</v>
      </c>
      <c r="J315" s="75">
        <v>1</v>
      </c>
      <c r="K315" s="59" t="s">
        <v>96</v>
      </c>
      <c r="L315" s="57">
        <v>3422</v>
      </c>
      <c r="M315" s="56">
        <v>3503</v>
      </c>
      <c r="N315" s="152">
        <v>45839</v>
      </c>
    </row>
    <row r="316" spans="2:14">
      <c r="B316" s="159" t="s">
        <v>143</v>
      </c>
      <c r="C316" s="53"/>
      <c r="D316" s="49">
        <v>2250</v>
      </c>
      <c r="E316" s="49" t="s">
        <v>31</v>
      </c>
      <c r="F316" s="49" t="s">
        <v>31</v>
      </c>
      <c r="G316" s="49" t="s">
        <v>31</v>
      </c>
      <c r="H316" s="88">
        <v>45814</v>
      </c>
      <c r="I316" s="53" t="s">
        <v>144</v>
      </c>
      <c r="J316" s="75">
        <v>1</v>
      </c>
      <c r="K316" s="59" t="s">
        <v>96</v>
      </c>
      <c r="L316" s="57">
        <v>3422</v>
      </c>
      <c r="M316" s="56">
        <v>3504</v>
      </c>
      <c r="N316" s="152">
        <v>45839</v>
      </c>
    </row>
    <row r="317" spans="2:14">
      <c r="B317" s="159" t="s">
        <v>143</v>
      </c>
      <c r="C317" s="53"/>
      <c r="D317" s="49">
        <v>2251</v>
      </c>
      <c r="E317" s="49" t="s">
        <v>31</v>
      </c>
      <c r="F317" s="49" t="s">
        <v>31</v>
      </c>
      <c r="G317" s="49" t="s">
        <v>31</v>
      </c>
      <c r="H317" s="88">
        <v>45814</v>
      </c>
      <c r="I317" s="53" t="s">
        <v>144</v>
      </c>
      <c r="J317" s="75">
        <v>1</v>
      </c>
      <c r="K317" s="59" t="s">
        <v>96</v>
      </c>
      <c r="L317" s="57">
        <v>3422</v>
      </c>
      <c r="M317" s="56">
        <v>3505</v>
      </c>
      <c r="N317" s="152">
        <v>45839</v>
      </c>
    </row>
    <row r="318" spans="2:14">
      <c r="B318" s="159" t="s">
        <v>143</v>
      </c>
      <c r="C318" s="53"/>
      <c r="D318" s="85">
        <v>2252</v>
      </c>
      <c r="E318" s="49" t="s">
        <v>31</v>
      </c>
      <c r="F318" s="49" t="s">
        <v>31</v>
      </c>
      <c r="G318" s="49" t="s">
        <v>31</v>
      </c>
      <c r="H318" s="88">
        <v>45814</v>
      </c>
      <c r="I318" s="53" t="s">
        <v>144</v>
      </c>
      <c r="J318" s="75">
        <v>1</v>
      </c>
      <c r="K318" s="59" t="s">
        <v>96</v>
      </c>
      <c r="L318" s="57">
        <v>3422</v>
      </c>
      <c r="M318" s="56">
        <v>3506</v>
      </c>
      <c r="N318" s="152">
        <v>45839</v>
      </c>
    </row>
    <row r="319" spans="2:14">
      <c r="B319" s="159" t="s">
        <v>143</v>
      </c>
      <c r="C319" s="53"/>
      <c r="D319" s="85">
        <v>2253</v>
      </c>
      <c r="E319" s="49" t="s">
        <v>31</v>
      </c>
      <c r="F319" s="49" t="s">
        <v>31</v>
      </c>
      <c r="G319" s="49" t="s">
        <v>31</v>
      </c>
      <c r="H319" s="88">
        <v>45814</v>
      </c>
      <c r="I319" s="53" t="s">
        <v>144</v>
      </c>
      <c r="J319" s="75">
        <v>1</v>
      </c>
      <c r="K319" s="59" t="s">
        <v>96</v>
      </c>
      <c r="L319" s="57">
        <v>3422</v>
      </c>
      <c r="M319" s="56">
        <v>3507</v>
      </c>
      <c r="N319" s="152">
        <v>45839</v>
      </c>
    </row>
    <row r="320" spans="2:14">
      <c r="B320" s="159" t="s">
        <v>143</v>
      </c>
      <c r="C320" s="53"/>
      <c r="D320" s="85">
        <v>2254</v>
      </c>
      <c r="E320" s="49" t="s">
        <v>31</v>
      </c>
      <c r="F320" s="49" t="s">
        <v>31</v>
      </c>
      <c r="G320" s="49" t="s">
        <v>31</v>
      </c>
      <c r="H320" s="88">
        <v>45814</v>
      </c>
      <c r="I320" s="53" t="s">
        <v>144</v>
      </c>
      <c r="J320" s="75">
        <v>1</v>
      </c>
      <c r="K320" s="59" t="s">
        <v>96</v>
      </c>
      <c r="L320" s="57">
        <v>3422</v>
      </c>
      <c r="M320" s="56">
        <v>3508</v>
      </c>
      <c r="N320" s="152">
        <v>45839</v>
      </c>
    </row>
    <row r="321" spans="2:14">
      <c r="B321" s="159" t="s">
        <v>143</v>
      </c>
      <c r="C321" s="53"/>
      <c r="D321" s="85">
        <v>2255</v>
      </c>
      <c r="E321" s="49" t="s">
        <v>31</v>
      </c>
      <c r="F321" s="49" t="s">
        <v>31</v>
      </c>
      <c r="G321" s="49" t="s">
        <v>31</v>
      </c>
      <c r="H321" s="88">
        <v>45814</v>
      </c>
      <c r="I321" s="53" t="s">
        <v>144</v>
      </c>
      <c r="J321" s="75">
        <v>1</v>
      </c>
      <c r="K321" s="59" t="s">
        <v>96</v>
      </c>
      <c r="L321" s="57">
        <v>3422</v>
      </c>
      <c r="M321" s="56">
        <v>3509</v>
      </c>
      <c r="N321" s="152">
        <v>45839</v>
      </c>
    </row>
    <row r="322" spans="2:14">
      <c r="B322" s="159" t="s">
        <v>143</v>
      </c>
      <c r="C322" s="53"/>
      <c r="D322" s="85">
        <v>2256</v>
      </c>
      <c r="E322" s="49" t="s">
        <v>31</v>
      </c>
      <c r="F322" s="49" t="s">
        <v>31</v>
      </c>
      <c r="G322" s="49" t="s">
        <v>31</v>
      </c>
      <c r="H322" s="88">
        <v>45814</v>
      </c>
      <c r="I322" s="53" t="s">
        <v>144</v>
      </c>
      <c r="J322" s="75">
        <v>1</v>
      </c>
      <c r="K322" s="59" t="s">
        <v>96</v>
      </c>
      <c r="L322" s="57">
        <v>3422</v>
      </c>
      <c r="M322" s="56">
        <v>3510</v>
      </c>
      <c r="N322" s="152">
        <v>45839</v>
      </c>
    </row>
    <row r="323" spans="2:14">
      <c r="B323" s="159" t="s">
        <v>143</v>
      </c>
      <c r="C323" s="53"/>
      <c r="D323" s="85">
        <v>2257</v>
      </c>
      <c r="E323" s="49" t="s">
        <v>31</v>
      </c>
      <c r="F323" s="49" t="s">
        <v>31</v>
      </c>
      <c r="G323" s="49" t="s">
        <v>31</v>
      </c>
      <c r="H323" s="88">
        <v>45814</v>
      </c>
      <c r="I323" s="53" t="s">
        <v>144</v>
      </c>
      <c r="J323" s="75">
        <v>1</v>
      </c>
      <c r="K323" s="59" t="s">
        <v>96</v>
      </c>
      <c r="L323" s="57">
        <v>3422</v>
      </c>
      <c r="M323" s="56">
        <v>3511</v>
      </c>
      <c r="N323" s="152">
        <v>45839</v>
      </c>
    </row>
    <row r="324" spans="2:14">
      <c r="B324" s="159" t="s">
        <v>143</v>
      </c>
      <c r="C324" s="53"/>
      <c r="D324" s="85">
        <v>2258</v>
      </c>
      <c r="E324" s="49" t="s">
        <v>31</v>
      </c>
      <c r="F324" s="49" t="s">
        <v>31</v>
      </c>
      <c r="G324" s="49" t="s">
        <v>31</v>
      </c>
      <c r="H324" s="88">
        <v>45814</v>
      </c>
      <c r="I324" s="53" t="s">
        <v>144</v>
      </c>
      <c r="J324" s="75">
        <v>1</v>
      </c>
      <c r="K324" s="59" t="s">
        <v>96</v>
      </c>
      <c r="L324" s="57">
        <v>3422</v>
      </c>
      <c r="M324" s="56">
        <v>3512</v>
      </c>
      <c r="N324" s="152">
        <v>45839</v>
      </c>
    </row>
    <row r="325" spans="2:14">
      <c r="B325" s="159" t="s">
        <v>143</v>
      </c>
      <c r="C325" s="53"/>
      <c r="D325" s="85">
        <v>2259</v>
      </c>
      <c r="E325" s="49" t="s">
        <v>31</v>
      </c>
      <c r="F325" s="49" t="s">
        <v>31</v>
      </c>
      <c r="G325" s="49" t="s">
        <v>31</v>
      </c>
      <c r="H325" s="88">
        <v>45814</v>
      </c>
      <c r="I325" s="53" t="s">
        <v>144</v>
      </c>
      <c r="J325" s="75">
        <v>1</v>
      </c>
      <c r="K325" s="59" t="s">
        <v>96</v>
      </c>
      <c r="L325" s="57">
        <v>3422</v>
      </c>
      <c r="M325" s="56">
        <v>3513</v>
      </c>
      <c r="N325" s="152">
        <v>45839</v>
      </c>
    </row>
    <row r="326" spans="2:14">
      <c r="B326" s="159" t="s">
        <v>143</v>
      </c>
      <c r="C326" s="53"/>
      <c r="D326" s="85">
        <v>2260</v>
      </c>
      <c r="E326" s="49" t="s">
        <v>31</v>
      </c>
      <c r="F326" s="49" t="s">
        <v>31</v>
      </c>
      <c r="G326" s="49" t="s">
        <v>31</v>
      </c>
      <c r="H326" s="88">
        <v>45814</v>
      </c>
      <c r="I326" s="53" t="s">
        <v>144</v>
      </c>
      <c r="J326" s="75">
        <v>1</v>
      </c>
      <c r="K326" s="59" t="s">
        <v>96</v>
      </c>
      <c r="L326" s="57">
        <v>3422</v>
      </c>
      <c r="M326" s="56">
        <v>3514</v>
      </c>
      <c r="N326" s="152">
        <v>45839</v>
      </c>
    </row>
    <row r="327" spans="2:14">
      <c r="B327" s="159" t="s">
        <v>143</v>
      </c>
      <c r="C327" s="53"/>
      <c r="D327" s="85">
        <v>2261</v>
      </c>
      <c r="E327" s="49" t="s">
        <v>31</v>
      </c>
      <c r="F327" s="49" t="s">
        <v>31</v>
      </c>
      <c r="G327" s="49" t="s">
        <v>31</v>
      </c>
      <c r="H327" s="88">
        <v>45814</v>
      </c>
      <c r="I327" s="53" t="s">
        <v>144</v>
      </c>
      <c r="J327" s="75">
        <v>1</v>
      </c>
      <c r="K327" s="59" t="s">
        <v>96</v>
      </c>
      <c r="L327" s="57">
        <v>3422</v>
      </c>
      <c r="M327" s="56">
        <v>3515</v>
      </c>
      <c r="N327" s="152">
        <v>45839</v>
      </c>
    </row>
    <row r="328" spans="2:14">
      <c r="B328" s="159" t="s">
        <v>143</v>
      </c>
      <c r="C328" s="53"/>
      <c r="D328" s="85">
        <v>2262</v>
      </c>
      <c r="E328" s="49" t="s">
        <v>31</v>
      </c>
      <c r="F328" s="49" t="s">
        <v>31</v>
      </c>
      <c r="G328" s="49" t="s">
        <v>31</v>
      </c>
      <c r="H328" s="88">
        <v>45814</v>
      </c>
      <c r="I328" s="53" t="s">
        <v>144</v>
      </c>
      <c r="J328" s="75">
        <v>1</v>
      </c>
      <c r="K328" s="59" t="s">
        <v>96</v>
      </c>
      <c r="L328" s="57">
        <v>3422</v>
      </c>
      <c r="M328" s="56">
        <v>3516</v>
      </c>
      <c r="N328" s="152">
        <v>45839</v>
      </c>
    </row>
    <row r="329" spans="2:14">
      <c r="B329" s="159" t="s">
        <v>143</v>
      </c>
      <c r="C329" s="53"/>
      <c r="D329" s="85">
        <v>2263</v>
      </c>
      <c r="E329" s="49" t="s">
        <v>31</v>
      </c>
      <c r="F329" s="49" t="s">
        <v>31</v>
      </c>
      <c r="G329" s="49" t="s">
        <v>31</v>
      </c>
      <c r="H329" s="88">
        <v>45814</v>
      </c>
      <c r="I329" s="53" t="s">
        <v>144</v>
      </c>
      <c r="J329" s="75">
        <v>1</v>
      </c>
      <c r="K329" s="59" t="s">
        <v>96</v>
      </c>
      <c r="L329" s="57">
        <v>3422</v>
      </c>
      <c r="M329" s="56">
        <v>3517</v>
      </c>
      <c r="N329" s="152">
        <v>45839</v>
      </c>
    </row>
    <row r="330" spans="2:14">
      <c r="B330" s="159" t="s">
        <v>143</v>
      </c>
      <c r="C330" s="53"/>
      <c r="D330" s="85">
        <v>2264</v>
      </c>
      <c r="E330" s="49" t="s">
        <v>31</v>
      </c>
      <c r="F330" s="49" t="s">
        <v>31</v>
      </c>
      <c r="G330" s="49" t="s">
        <v>31</v>
      </c>
      <c r="H330" s="88">
        <v>45814</v>
      </c>
      <c r="I330" s="53" t="s">
        <v>144</v>
      </c>
      <c r="J330" s="75">
        <v>1</v>
      </c>
      <c r="K330" s="59" t="s">
        <v>96</v>
      </c>
      <c r="L330" s="57">
        <v>3422</v>
      </c>
      <c r="M330" s="56">
        <v>3518</v>
      </c>
      <c r="N330" s="152">
        <v>45839</v>
      </c>
    </row>
    <row r="331" spans="2:14">
      <c r="B331" s="159" t="s">
        <v>143</v>
      </c>
      <c r="C331" s="53"/>
      <c r="D331" s="85">
        <v>2265</v>
      </c>
      <c r="E331" s="49" t="s">
        <v>31</v>
      </c>
      <c r="F331" s="49" t="s">
        <v>31</v>
      </c>
      <c r="G331" s="49" t="s">
        <v>31</v>
      </c>
      <c r="H331" s="88">
        <v>45814</v>
      </c>
      <c r="I331" s="53" t="s">
        <v>144</v>
      </c>
      <c r="J331" s="75">
        <v>1</v>
      </c>
      <c r="K331" s="59" t="s">
        <v>96</v>
      </c>
      <c r="L331" s="57">
        <v>3422</v>
      </c>
      <c r="M331" s="56">
        <v>3519</v>
      </c>
      <c r="N331" s="152">
        <v>45839</v>
      </c>
    </row>
    <row r="332" spans="2:14" ht="15" thickBot="1">
      <c r="B332" s="159" t="s">
        <v>143</v>
      </c>
      <c r="C332" s="53"/>
      <c r="D332" s="85">
        <v>2266</v>
      </c>
      <c r="E332" s="49" t="s">
        <v>31</v>
      </c>
      <c r="F332" s="49" t="s">
        <v>31</v>
      </c>
      <c r="G332" s="49" t="s">
        <v>31</v>
      </c>
      <c r="H332" s="88">
        <v>45814</v>
      </c>
      <c r="I332" s="53" t="s">
        <v>144</v>
      </c>
      <c r="J332" s="69">
        <v>1</v>
      </c>
      <c r="K332" s="165" t="s">
        <v>96</v>
      </c>
      <c r="L332" s="44">
        <v>3422</v>
      </c>
      <c r="M332" s="49">
        <v>3521</v>
      </c>
      <c r="N332" s="152">
        <v>45839</v>
      </c>
    </row>
    <row r="333" spans="2:14" ht="15.75" thickBot="1">
      <c r="B333" s="159"/>
      <c r="C333" s="53"/>
      <c r="D333" s="49"/>
      <c r="E333" s="49"/>
      <c r="F333" s="49"/>
      <c r="G333" s="49"/>
      <c r="H333" s="88"/>
      <c r="I333" s="54"/>
      <c r="J333" s="180" t="s">
        <v>34</v>
      </c>
      <c r="K333" s="181"/>
      <c r="L333" s="166">
        <f>SUM(L283:L332)</f>
        <v>171100</v>
      </c>
      <c r="M333" s="56"/>
      <c r="N333" s="162"/>
    </row>
    <row r="334" spans="2:14" ht="15">
      <c r="B334" s="108" t="s">
        <v>5</v>
      </c>
      <c r="C334" s="109" t="s">
        <v>6</v>
      </c>
      <c r="D334" s="110" t="s">
        <v>7</v>
      </c>
      <c r="E334" s="110" t="s">
        <v>8</v>
      </c>
      <c r="F334" s="110" t="s">
        <v>9</v>
      </c>
      <c r="G334" s="110" t="s">
        <v>10</v>
      </c>
      <c r="H334" s="110" t="s">
        <v>11</v>
      </c>
      <c r="I334" s="110" t="s">
        <v>12</v>
      </c>
      <c r="J334" s="103" t="s">
        <v>13</v>
      </c>
      <c r="K334" s="103" t="s">
        <v>14</v>
      </c>
      <c r="L334" s="104" t="s">
        <v>15</v>
      </c>
      <c r="M334" s="110" t="s">
        <v>16</v>
      </c>
      <c r="N334" s="112" t="s">
        <v>17</v>
      </c>
    </row>
    <row r="335" spans="2:14" ht="15" thickBot="1">
      <c r="B335" s="163" t="s">
        <v>145</v>
      </c>
      <c r="C335" s="53"/>
      <c r="D335" s="49">
        <v>2267</v>
      </c>
      <c r="E335" s="49" t="s">
        <v>31</v>
      </c>
      <c r="F335" s="49" t="s">
        <v>31</v>
      </c>
      <c r="G335" s="49" t="s">
        <v>31</v>
      </c>
      <c r="H335" s="167">
        <v>45814</v>
      </c>
      <c r="I335" s="53" t="s">
        <v>146</v>
      </c>
      <c r="J335" s="28">
        <v>1</v>
      </c>
      <c r="K335" s="27" t="s">
        <v>41</v>
      </c>
      <c r="L335" s="121">
        <v>10714.4</v>
      </c>
      <c r="M335" s="56">
        <v>3522</v>
      </c>
      <c r="N335" s="152">
        <v>45839</v>
      </c>
    </row>
    <row r="336" spans="2:14" ht="15.75" thickBot="1">
      <c r="B336" s="163"/>
      <c r="C336" s="89"/>
      <c r="D336" s="85"/>
      <c r="E336" s="49"/>
      <c r="F336" s="49"/>
      <c r="G336" s="49"/>
      <c r="H336" s="88"/>
      <c r="I336" s="168"/>
      <c r="J336" s="182" t="s">
        <v>34</v>
      </c>
      <c r="K336" s="183"/>
      <c r="L336" s="134">
        <f>SUM(L335)</f>
        <v>10714.4</v>
      </c>
      <c r="M336" s="92"/>
      <c r="N336" s="169"/>
    </row>
    <row r="337" spans="2:14" ht="15">
      <c r="B337" s="108" t="s">
        <v>5</v>
      </c>
      <c r="C337" s="109" t="s">
        <v>6</v>
      </c>
      <c r="D337" s="110" t="s">
        <v>7</v>
      </c>
      <c r="E337" s="110" t="s">
        <v>8</v>
      </c>
      <c r="F337" s="110" t="s">
        <v>9</v>
      </c>
      <c r="G337" s="110" t="s">
        <v>10</v>
      </c>
      <c r="H337" s="110" t="s">
        <v>11</v>
      </c>
      <c r="I337" s="110" t="s">
        <v>12</v>
      </c>
      <c r="J337" s="103" t="s">
        <v>13</v>
      </c>
      <c r="K337" s="103" t="s">
        <v>14</v>
      </c>
      <c r="L337" s="104" t="s">
        <v>15</v>
      </c>
      <c r="M337" s="110" t="s">
        <v>16</v>
      </c>
      <c r="N337" s="112" t="s">
        <v>17</v>
      </c>
    </row>
    <row r="338" spans="2:14">
      <c r="B338" s="159" t="s">
        <v>147</v>
      </c>
      <c r="C338" s="53"/>
      <c r="D338" s="85">
        <v>2268</v>
      </c>
      <c r="E338" s="49" t="s">
        <v>31</v>
      </c>
      <c r="F338" s="49" t="s">
        <v>31</v>
      </c>
      <c r="G338" s="49" t="s">
        <v>31</v>
      </c>
      <c r="H338" s="88">
        <v>45814</v>
      </c>
      <c r="I338" s="53" t="s">
        <v>148</v>
      </c>
      <c r="J338" s="75">
        <v>1</v>
      </c>
      <c r="K338" s="76" t="s">
        <v>149</v>
      </c>
      <c r="L338" s="57">
        <v>22803.5</v>
      </c>
      <c r="M338" s="49">
        <v>3523</v>
      </c>
      <c r="N338" s="152">
        <v>45839</v>
      </c>
    </row>
    <row r="339" spans="2:14">
      <c r="B339" s="159" t="s">
        <v>147</v>
      </c>
      <c r="C339" s="53"/>
      <c r="D339" s="85">
        <v>2269</v>
      </c>
      <c r="E339" s="49" t="s">
        <v>31</v>
      </c>
      <c r="F339" s="49" t="s">
        <v>31</v>
      </c>
      <c r="G339" s="49" t="s">
        <v>31</v>
      </c>
      <c r="H339" s="88">
        <v>45814</v>
      </c>
      <c r="I339" s="53" t="s">
        <v>148</v>
      </c>
      <c r="J339" s="53">
        <v>1</v>
      </c>
      <c r="K339" s="76" t="s">
        <v>149</v>
      </c>
      <c r="L339" s="57">
        <v>22803.5</v>
      </c>
      <c r="M339" s="49">
        <v>3524</v>
      </c>
      <c r="N339" s="152">
        <v>45839</v>
      </c>
    </row>
    <row r="340" spans="2:14">
      <c r="B340" s="159" t="s">
        <v>147</v>
      </c>
      <c r="C340" s="53"/>
      <c r="D340" s="85">
        <v>2270</v>
      </c>
      <c r="E340" s="49" t="s">
        <v>31</v>
      </c>
      <c r="F340" s="49" t="s">
        <v>31</v>
      </c>
      <c r="G340" s="49" t="s">
        <v>31</v>
      </c>
      <c r="H340" s="88">
        <v>45814</v>
      </c>
      <c r="I340" s="53" t="s">
        <v>148</v>
      </c>
      <c r="J340" s="53">
        <v>1</v>
      </c>
      <c r="K340" s="76" t="s">
        <v>149</v>
      </c>
      <c r="L340" s="57">
        <v>22803.5</v>
      </c>
      <c r="M340" s="49">
        <v>3525</v>
      </c>
      <c r="N340" s="152">
        <v>45839</v>
      </c>
    </row>
    <row r="341" spans="2:14">
      <c r="B341" s="159" t="s">
        <v>147</v>
      </c>
      <c r="C341" s="53"/>
      <c r="D341" s="85">
        <v>2271</v>
      </c>
      <c r="E341" s="49" t="s">
        <v>31</v>
      </c>
      <c r="F341" s="49" t="s">
        <v>31</v>
      </c>
      <c r="G341" s="49" t="s">
        <v>31</v>
      </c>
      <c r="H341" s="88">
        <v>45814</v>
      </c>
      <c r="I341" s="53" t="s">
        <v>148</v>
      </c>
      <c r="J341" s="53">
        <v>1</v>
      </c>
      <c r="K341" s="76" t="s">
        <v>149</v>
      </c>
      <c r="L341" s="57">
        <v>22803.5</v>
      </c>
      <c r="M341" s="49">
        <v>3526</v>
      </c>
      <c r="N341" s="152">
        <v>45839</v>
      </c>
    </row>
    <row r="342" spans="2:14">
      <c r="B342" s="159" t="s">
        <v>147</v>
      </c>
      <c r="C342" s="53"/>
      <c r="D342" s="85">
        <v>2272</v>
      </c>
      <c r="E342" s="49" t="s">
        <v>31</v>
      </c>
      <c r="F342" s="49" t="s">
        <v>31</v>
      </c>
      <c r="G342" s="49" t="s">
        <v>31</v>
      </c>
      <c r="H342" s="88">
        <v>45814</v>
      </c>
      <c r="I342" s="53" t="s">
        <v>148</v>
      </c>
      <c r="J342" s="53">
        <v>1</v>
      </c>
      <c r="K342" s="76" t="s">
        <v>149</v>
      </c>
      <c r="L342" s="57">
        <v>22803.5</v>
      </c>
      <c r="M342" s="49">
        <v>3527</v>
      </c>
      <c r="N342" s="152">
        <v>45839</v>
      </c>
    </row>
    <row r="343" spans="2:14" ht="15" thickBot="1">
      <c r="B343" s="170" t="s">
        <v>147</v>
      </c>
      <c r="C343" s="154"/>
      <c r="D343" s="85">
        <v>2273</v>
      </c>
      <c r="E343" s="155" t="s">
        <v>31</v>
      </c>
      <c r="F343" s="155" t="s">
        <v>31</v>
      </c>
      <c r="G343" s="155" t="s">
        <v>31</v>
      </c>
      <c r="H343" s="171">
        <v>45814</v>
      </c>
      <c r="I343" s="154" t="s">
        <v>148</v>
      </c>
      <c r="J343" s="154">
        <v>1</v>
      </c>
      <c r="K343" s="172" t="s">
        <v>149</v>
      </c>
      <c r="L343" s="173">
        <v>22803.5</v>
      </c>
      <c r="M343" s="155">
        <v>3528</v>
      </c>
      <c r="N343" s="152">
        <v>45839</v>
      </c>
    </row>
    <row r="344" spans="2:14" ht="15.75" thickBot="1">
      <c r="D344" s="80"/>
      <c r="J344" s="180" t="s">
        <v>34</v>
      </c>
      <c r="K344" s="181"/>
      <c r="L344" s="174">
        <f>SUM(L338:L343)</f>
        <v>136821</v>
      </c>
      <c r="M344" s="80"/>
    </row>
    <row r="345" spans="2:14" ht="15.75" thickBot="1">
      <c r="D345" s="80"/>
      <c r="J345" s="184" t="s">
        <v>150</v>
      </c>
      <c r="K345" s="185"/>
      <c r="L345" s="149">
        <f>+L344+L336+L333+L281+L272+L257+L253</f>
        <v>862715.7</v>
      </c>
      <c r="M345" s="80"/>
    </row>
    <row r="346" spans="2:14" ht="15.75" thickBot="1">
      <c r="D346" s="80"/>
      <c r="J346" s="186" t="s">
        <v>151</v>
      </c>
      <c r="K346" s="187"/>
      <c r="L346" s="175">
        <v>689839.8</v>
      </c>
      <c r="M346" s="80"/>
    </row>
    <row r="347" spans="2:14">
      <c r="D347" s="80"/>
      <c r="L347" s="176"/>
      <c r="M347" s="80"/>
    </row>
    <row r="348" spans="2:14" ht="15.75" thickBot="1">
      <c r="D348" s="80"/>
      <c r="I348" s="178" t="s">
        <v>152</v>
      </c>
      <c r="J348" s="178"/>
      <c r="K348" s="178"/>
      <c r="L348" s="177" t="e">
        <f>+L345+L247+L227+L18</f>
        <v>#VALUE!</v>
      </c>
      <c r="M348" s="80"/>
    </row>
    <row r="350" spans="2:14" ht="15">
      <c r="F350" s="179" t="s">
        <v>153</v>
      </c>
      <c r="G350" s="179"/>
      <c r="H350" s="179"/>
    </row>
    <row r="351" spans="2:14">
      <c r="L351" s="176"/>
    </row>
    <row r="352" spans="2:14">
      <c r="L352" s="176"/>
    </row>
    <row r="356" spans="2:12">
      <c r="L356" s="176"/>
    </row>
    <row r="357" spans="2:12" ht="15">
      <c r="B357" s="179" t="s">
        <v>154</v>
      </c>
      <c r="C357" s="179"/>
      <c r="D357" s="179"/>
      <c r="I357" s="179" t="s">
        <v>155</v>
      </c>
      <c r="J357" s="179"/>
      <c r="K357" s="179"/>
      <c r="L357" s="176"/>
    </row>
    <row r="358" spans="2:12">
      <c r="L358" s="176">
        <f>+L357-L356</f>
        <v>0</v>
      </c>
    </row>
  </sheetData>
  <mergeCells count="52">
    <mergeCell ref="J18:K18"/>
    <mergeCell ref="B4:N4"/>
    <mergeCell ref="B5:N5"/>
    <mergeCell ref="B6:N6"/>
    <mergeCell ref="B7:N7"/>
    <mergeCell ref="B8:N8"/>
    <mergeCell ref="J84:K84"/>
    <mergeCell ref="J22:K22"/>
    <mergeCell ref="J35:K35"/>
    <mergeCell ref="J40:K40"/>
    <mergeCell ref="J46:K46"/>
    <mergeCell ref="J49:K49"/>
    <mergeCell ref="J52:K52"/>
    <mergeCell ref="J55:K55"/>
    <mergeCell ref="J63:K63"/>
    <mergeCell ref="J68:K68"/>
    <mergeCell ref="J73:K73"/>
    <mergeCell ref="J78:K78"/>
    <mergeCell ref="J190:K190"/>
    <mergeCell ref="J90:K90"/>
    <mergeCell ref="J94:K94"/>
    <mergeCell ref="J105:K105"/>
    <mergeCell ref="J113:K113"/>
    <mergeCell ref="J118:K118"/>
    <mergeCell ref="J131:K131"/>
    <mergeCell ref="J144:K144"/>
    <mergeCell ref="J155:K155"/>
    <mergeCell ref="J162:K162"/>
    <mergeCell ref="J174:K174"/>
    <mergeCell ref="J183:K183"/>
    <mergeCell ref="J272:K272"/>
    <mergeCell ref="J197:K197"/>
    <mergeCell ref="J224:K224"/>
    <mergeCell ref="J225:K225"/>
    <mergeCell ref="J232:K232"/>
    <mergeCell ref="J235:K235"/>
    <mergeCell ref="J238:K238"/>
    <mergeCell ref="J241:K241"/>
    <mergeCell ref="J246:K246"/>
    <mergeCell ref="J247:K247"/>
    <mergeCell ref="J253:K253"/>
    <mergeCell ref="J257:K257"/>
    <mergeCell ref="I348:K348"/>
    <mergeCell ref="F350:H350"/>
    <mergeCell ref="B357:D357"/>
    <mergeCell ref="I357:K357"/>
    <mergeCell ref="J281:K281"/>
    <mergeCell ref="J333:K333"/>
    <mergeCell ref="J336:K336"/>
    <mergeCell ref="J344:K344"/>
    <mergeCell ref="J345:K345"/>
    <mergeCell ref="J346:K346"/>
  </mergeCells>
  <pageMargins left="0.7" right="0.7" top="0.75" bottom="0.75" header="0.3" footer="0.3"/>
  <pageSetup paperSize="5" fitToHeight="0" orientation="landscape"/>
  <drawing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1CA69E521A0C6C4F95C6FA21E272CBCC" ma:contentTypeVersion="15" ma:contentTypeDescription="Crear nuevo documento." ma:contentTypeScope="" ma:versionID="467f775e6ab08d7de79531bafd0a5c50">
  <xsd:schema xmlns:xsd="http://www.w3.org/2001/XMLSchema" xmlns:xs="http://www.w3.org/2001/XMLSchema" xmlns:p="http://schemas.microsoft.com/office/2006/metadata/properties" xmlns:ns3="31c0889b-6fea-4881-b9ea-f7f46f780438" xmlns:ns4="10c42d5d-08f2-48e8-81a0-41602f980701" targetNamespace="http://schemas.microsoft.com/office/2006/metadata/properties" ma:root="true" ma:fieldsID="d1503e16673f5fd30c8969731633e7af" ns3:_="" ns4:_="">
    <xsd:import namespace="31c0889b-6fea-4881-b9ea-f7f46f780438"/>
    <xsd:import namespace="10c42d5d-08f2-48e8-81a0-41602f980701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4:SharedWithUsers" minOccurs="0"/>
                <xsd:element ref="ns4:SharedWithDetails" minOccurs="0"/>
                <xsd:element ref="ns4:SharingHintHash" minOccurs="0"/>
                <xsd:element ref="ns3:MediaServiceAutoTags" minOccurs="0"/>
                <xsd:element ref="ns3:MediaServiceGenerationTime" minOccurs="0"/>
                <xsd:element ref="ns3:MediaServiceEventHashCode" minOccurs="0"/>
                <xsd:element ref="ns3:MediaServiceOCR" minOccurs="0"/>
                <xsd:element ref="ns3:_activity" minOccurs="0"/>
                <xsd:element ref="ns3:MediaServiceDateTaken" minOccurs="0"/>
                <xsd:element ref="ns3:MediaServiceObjectDetectorVersions" minOccurs="0"/>
                <xsd:element ref="ns3:MediaServiceLocation" minOccurs="0"/>
                <xsd:element ref="ns3:MediaServiceSearchProperties" minOccurs="0"/>
                <xsd:element ref="ns3:MediaServiceSystemTag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1c0889b-6fea-4881-b9ea-f7f46f78043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3" nillable="true" ma:displayName="Tags" ma:internalName="MediaServiceAutoTags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_activity" ma:index="17" nillable="true" ma:displayName="_activity" ma:hidden="true" ma:internalName="_activity">
      <xsd:simpleType>
        <xsd:restriction base="dms:Note"/>
      </xsd:simpleType>
    </xsd:element>
    <xsd:element name="MediaServiceDateTaken" ma:index="18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9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Location" ma:index="20" nillable="true" ma:displayName="Location" ma:indexed="true" ma:internalName="MediaServiceLocation" ma:readOnly="true">
      <xsd:simpleType>
        <xsd:restriction base="dms:Text"/>
      </xsd:simpleType>
    </xsd:element>
    <xsd:element name="MediaServiceSearchProperties" ma:index="21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SystemTags" ma:index="22" nillable="true" ma:displayName="MediaServiceSystemTags" ma:hidden="true" ma:internalName="MediaServiceSystemTag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0c42d5d-08f2-48e8-81a0-41602f980701" elementFormDefault="qualified">
    <xsd:import namespace="http://schemas.microsoft.com/office/2006/documentManagement/types"/>
    <xsd:import namespace="http://schemas.microsoft.com/office/infopath/2007/PartnerControls"/>
    <xsd:element name="SharedWithUsers" ma:index="10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1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12" nillable="true" ma:displayName="Hash de la sugerencia para compartir" ma:hidden="true" ma:internalName="SharingHintHash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activity xmlns="31c0889b-6fea-4881-b9ea-f7f46f780438" xsi:nil="true"/>
  </documentManagement>
</p:properties>
</file>

<file path=customXml/itemProps1.xml><?xml version="1.0" encoding="utf-8"?>
<ds:datastoreItem xmlns:ds="http://schemas.openxmlformats.org/officeDocument/2006/customXml" ds:itemID="{6A56DE61-D76D-42A5-89B8-FF2803E369F7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31c0889b-6fea-4881-b9ea-f7f46f780438"/>
    <ds:schemaRef ds:uri="10c42d5d-08f2-48e8-81a0-41602f980701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FAB9D891-F177-4367-9562-3027FA6F65BA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247AE2EE-134F-4234-A81A-EA44A82F186A}">
  <ds:schemaRefs>
    <ds:schemaRef ds:uri="http://purl.org/dc/terms/"/>
    <ds:schemaRef ds:uri="http://schemas.openxmlformats.org/package/2006/metadata/core-properties"/>
    <ds:schemaRef ds:uri="10c42d5d-08f2-48e8-81a0-41602f980701"/>
    <ds:schemaRef ds:uri="31c0889b-6fea-4881-b9ea-f7f46f780438"/>
    <ds:schemaRef ds:uri="http://purl.org/dc/elements/1.1/"/>
    <ds:schemaRef ds:uri="http://schemas.microsoft.com/office/2006/metadata/properties"/>
    <ds:schemaRef ds:uri="http://www.w3.org/XML/1998/namespace"/>
    <ds:schemaRef ds:uri="http://schemas.microsoft.com/office/2006/documentManagement/types"/>
    <ds:schemaRef ds:uri="http://schemas.microsoft.com/office/infopath/2007/PartnerControls"/>
    <ds:schemaRef ds:uri="http://purl.org/dc/dcmitype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conslida 6 meses 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Alberto Hernán Torres</dc:creator>
  <cp:lastModifiedBy>Yevalyn Montero</cp:lastModifiedBy>
  <dcterms:created xsi:type="dcterms:W3CDTF">2025-07-09T15:39:50Z</dcterms:created>
  <dcterms:modified xsi:type="dcterms:W3CDTF">2025-07-09T15:55:03Z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0x0101001CA69E521A0C6C4F95C6FA21E272CBCC</vt:lpwstr>
  </property>
</Properties>
</file>