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2023\Febrero\"/>
    </mc:Choice>
  </mc:AlternateContent>
  <workbookProtection workbookAlgorithmName="SHA-512" workbookHashValue="lM+v23wWJ/zFHR/CghgYYbn6yZ6bddhPMCAHnXr26B45pW3enltpkKptfVOZChbu3y95MMAk9SeI66d1Rq3SdQ==" workbookSaltValue="uQt4poVbA1NQ9XzR3B/mXA==" workbookSpinCount="100000" lockStructure="1"/>
  <bookViews>
    <workbookView xWindow="0" yWindow="0" windowWidth="20490" windowHeight="7620" tabRatio="601"/>
  </bookViews>
  <sheets>
    <sheet name="Periodo Probatorio" sheetId="1" r:id="rId1"/>
  </sheets>
  <definedNames>
    <definedName name="_xlnm.Print_Area" localSheetId="0">'Periodo Probatorio'!$A$1:$W$103</definedName>
    <definedName name="_xlnm.Print_Titles" localSheetId="0">'Periodo Probatorio'!$1:$12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4" i="1" l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S60" i="1" l="1"/>
  <c r="T60" i="1"/>
  <c r="V60" i="1" s="1"/>
  <c r="U60" i="1"/>
  <c r="S61" i="1"/>
  <c r="T61" i="1"/>
  <c r="V61" i="1" s="1"/>
  <c r="U61" i="1"/>
  <c r="S62" i="1"/>
  <c r="T62" i="1"/>
  <c r="V62" i="1" s="1"/>
  <c r="U62" i="1"/>
  <c r="L60" i="1"/>
  <c r="M60" i="1"/>
  <c r="N60" i="1"/>
  <c r="O60" i="1"/>
  <c r="L61" i="1"/>
  <c r="M61" i="1"/>
  <c r="N61" i="1"/>
  <c r="O61" i="1"/>
  <c r="L62" i="1"/>
  <c r="M62" i="1"/>
  <c r="N62" i="1"/>
  <c r="O62" i="1"/>
  <c r="L59" i="1" l="1"/>
  <c r="M59" i="1"/>
  <c r="N59" i="1"/>
  <c r="O59" i="1"/>
  <c r="L31" i="1"/>
  <c r="M31" i="1"/>
  <c r="N31" i="1"/>
  <c r="O31" i="1"/>
  <c r="T31" i="1" l="1"/>
  <c r="V31" i="1" s="1"/>
  <c r="S31" i="1"/>
  <c r="U59" i="1"/>
  <c r="S59" i="1"/>
  <c r="T59" i="1"/>
  <c r="V59" i="1" s="1"/>
  <c r="U31" i="1"/>
  <c r="L58" i="1"/>
  <c r="M58" i="1"/>
  <c r="N58" i="1"/>
  <c r="O58" i="1"/>
  <c r="T58" i="1" l="1"/>
  <c r="V58" i="1" s="1"/>
  <c r="S58" i="1"/>
  <c r="U58" i="1"/>
  <c r="L57" i="1"/>
  <c r="M57" i="1"/>
  <c r="N57" i="1"/>
  <c r="O57" i="1"/>
  <c r="T57" i="1" l="1"/>
  <c r="V57" i="1" s="1"/>
  <c r="S57" i="1"/>
  <c r="U57" i="1"/>
  <c r="L56" i="1"/>
  <c r="M56" i="1"/>
  <c r="N56" i="1"/>
  <c r="O56" i="1"/>
  <c r="L55" i="1"/>
  <c r="M55" i="1"/>
  <c r="N55" i="1"/>
  <c r="O55" i="1"/>
  <c r="L54" i="1"/>
  <c r="M54" i="1"/>
  <c r="N54" i="1"/>
  <c r="O54" i="1"/>
  <c r="L53" i="1"/>
  <c r="M53" i="1"/>
  <c r="N53" i="1"/>
  <c r="O53" i="1"/>
  <c r="L52" i="1"/>
  <c r="M52" i="1"/>
  <c r="N52" i="1"/>
  <c r="O52" i="1"/>
  <c r="L51" i="1"/>
  <c r="M51" i="1"/>
  <c r="N51" i="1"/>
  <c r="O51" i="1"/>
  <c r="L50" i="1"/>
  <c r="M50" i="1"/>
  <c r="N50" i="1"/>
  <c r="O50" i="1"/>
  <c r="L49" i="1"/>
  <c r="M49" i="1"/>
  <c r="N49" i="1"/>
  <c r="O49" i="1"/>
  <c r="T50" i="1" l="1"/>
  <c r="V50" i="1" s="1"/>
  <c r="T51" i="1"/>
  <c r="V51" i="1" s="1"/>
  <c r="U49" i="1"/>
  <c r="S49" i="1"/>
  <c r="S50" i="1"/>
  <c r="U51" i="1"/>
  <c r="U53" i="1"/>
  <c r="S53" i="1"/>
  <c r="S55" i="1"/>
  <c r="S52" i="1"/>
  <c r="U54" i="1"/>
  <c r="T54" i="1"/>
  <c r="V54" i="1" s="1"/>
  <c r="U56" i="1"/>
  <c r="S56" i="1"/>
  <c r="T49" i="1"/>
  <c r="V49" i="1" s="1"/>
  <c r="U52" i="1"/>
  <c r="T52" i="1"/>
  <c r="V52" i="1" s="1"/>
  <c r="T53" i="1"/>
  <c r="V53" i="1" s="1"/>
  <c r="U55" i="1"/>
  <c r="T55" i="1"/>
  <c r="V55" i="1" s="1"/>
  <c r="T56" i="1"/>
  <c r="V56" i="1" s="1"/>
  <c r="U50" i="1"/>
  <c r="S51" i="1"/>
  <c r="S54" i="1"/>
  <c r="L48" i="1"/>
  <c r="M48" i="1"/>
  <c r="N48" i="1"/>
  <c r="O48" i="1"/>
  <c r="L47" i="1"/>
  <c r="M47" i="1"/>
  <c r="N47" i="1"/>
  <c r="O47" i="1"/>
  <c r="L46" i="1"/>
  <c r="M46" i="1"/>
  <c r="N46" i="1"/>
  <c r="O46" i="1"/>
  <c r="T46" i="1" l="1"/>
  <c r="V46" i="1" s="1"/>
  <c r="U46" i="1"/>
  <c r="U47" i="1"/>
  <c r="T47" i="1"/>
  <c r="V47" i="1" s="1"/>
  <c r="S46" i="1"/>
  <c r="S47" i="1"/>
  <c r="U48" i="1"/>
  <c r="S48" i="1"/>
  <c r="T48" i="1"/>
  <c r="V48" i="1" s="1"/>
  <c r="L45" i="1"/>
  <c r="M45" i="1"/>
  <c r="N45" i="1"/>
  <c r="O45" i="1"/>
  <c r="S45" i="1" l="1"/>
  <c r="U45" i="1"/>
  <c r="T45" i="1"/>
  <c r="V45" i="1" s="1"/>
  <c r="L20" i="1"/>
  <c r="M20" i="1"/>
  <c r="N20" i="1"/>
  <c r="O20" i="1"/>
  <c r="L19" i="1"/>
  <c r="M19" i="1"/>
  <c r="N19" i="1"/>
  <c r="O19" i="1"/>
  <c r="T20" i="1" l="1"/>
  <c r="V20" i="1" s="1"/>
  <c r="U19" i="1"/>
  <c r="S19" i="1"/>
  <c r="S20" i="1"/>
  <c r="T19" i="1"/>
  <c r="V19" i="1" s="1"/>
  <c r="U20" i="1"/>
  <c r="L18" i="1"/>
  <c r="M18" i="1"/>
  <c r="N18" i="1"/>
  <c r="O18" i="1"/>
  <c r="T18" i="1" l="1"/>
  <c r="V18" i="1" s="1"/>
  <c r="U18" i="1"/>
  <c r="S18" i="1"/>
  <c r="L17" i="1" l="1"/>
  <c r="M17" i="1"/>
  <c r="N17" i="1"/>
  <c r="O17" i="1"/>
  <c r="U17" i="1" l="1"/>
  <c r="S17" i="1"/>
  <c r="T17" i="1"/>
  <c r="V17" i="1" s="1"/>
  <c r="L16" i="1"/>
  <c r="M16" i="1"/>
  <c r="N16" i="1"/>
  <c r="O16" i="1"/>
  <c r="T16" i="1" l="1"/>
  <c r="V16" i="1" s="1"/>
  <c r="U16" i="1"/>
  <c r="S16" i="1"/>
  <c r="M14" i="1"/>
  <c r="M15" i="1"/>
  <c r="M21" i="1"/>
  <c r="M22" i="1"/>
  <c r="M23" i="1"/>
  <c r="M24" i="1"/>
  <c r="M25" i="1"/>
  <c r="M26" i="1"/>
  <c r="M27" i="1"/>
  <c r="M28" i="1"/>
  <c r="M29" i="1"/>
  <c r="M30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L14" i="1"/>
  <c r="N14" i="1"/>
  <c r="O14" i="1"/>
  <c r="L15" i="1"/>
  <c r="N15" i="1"/>
  <c r="O15" i="1"/>
  <c r="T15" i="1" l="1"/>
  <c r="V15" i="1" s="1"/>
  <c r="T14" i="1"/>
  <c r="V14" i="1" s="1"/>
  <c r="U15" i="1"/>
  <c r="U14" i="1"/>
  <c r="S15" i="1"/>
  <c r="S14" i="1"/>
  <c r="J88" i="1"/>
  <c r="P88" i="1"/>
  <c r="Q88" i="1"/>
  <c r="R88" i="1"/>
  <c r="I88" i="1"/>
  <c r="L42" i="1"/>
  <c r="N42" i="1"/>
  <c r="O42" i="1"/>
  <c r="L41" i="1"/>
  <c r="N41" i="1"/>
  <c r="O41" i="1"/>
  <c r="O13" i="1"/>
  <c r="N13" i="1"/>
  <c r="M13" i="1"/>
  <c r="L13" i="1"/>
  <c r="K13" i="1"/>
  <c r="T41" i="1" l="1"/>
  <c r="V41" i="1" s="1"/>
  <c r="T42" i="1"/>
  <c r="V42" i="1" s="1"/>
  <c r="S42" i="1"/>
  <c r="U41" i="1"/>
  <c r="S41" i="1"/>
  <c r="U42" i="1"/>
  <c r="T13" i="1"/>
  <c r="V13" i="1" s="1"/>
  <c r="U13" i="1"/>
  <c r="S13" i="1"/>
  <c r="L44" i="1" l="1"/>
  <c r="N44" i="1"/>
  <c r="O44" i="1"/>
  <c r="L43" i="1"/>
  <c r="N43" i="1"/>
  <c r="O43" i="1"/>
  <c r="T43" i="1" l="1"/>
  <c r="V43" i="1" s="1"/>
  <c r="T44" i="1"/>
  <c r="V44" i="1" s="1"/>
  <c r="U43" i="1"/>
  <c r="S43" i="1"/>
  <c r="S44" i="1"/>
  <c r="U44" i="1"/>
  <c r="L35" i="1"/>
  <c r="N35" i="1"/>
  <c r="O35" i="1"/>
  <c r="L36" i="1"/>
  <c r="N36" i="1"/>
  <c r="O36" i="1"/>
  <c r="L37" i="1"/>
  <c r="N37" i="1"/>
  <c r="O37" i="1"/>
  <c r="L38" i="1"/>
  <c r="N38" i="1"/>
  <c r="O38" i="1"/>
  <c r="L39" i="1"/>
  <c r="N39" i="1"/>
  <c r="O39" i="1"/>
  <c r="L40" i="1"/>
  <c r="N40" i="1"/>
  <c r="O40" i="1"/>
  <c r="L29" i="1"/>
  <c r="N29" i="1"/>
  <c r="O29" i="1"/>
  <c r="T29" i="1" l="1"/>
  <c r="V29" i="1" s="1"/>
  <c r="T40" i="1"/>
  <c r="V40" i="1" s="1"/>
  <c r="T39" i="1"/>
  <c r="V39" i="1" s="1"/>
  <c r="T38" i="1"/>
  <c r="V38" i="1" s="1"/>
  <c r="T37" i="1"/>
  <c r="V37" i="1" s="1"/>
  <c r="T36" i="1"/>
  <c r="V36" i="1" s="1"/>
  <c r="T35" i="1"/>
  <c r="V35" i="1" s="1"/>
  <c r="U37" i="1"/>
  <c r="U35" i="1"/>
  <c r="S40" i="1"/>
  <c r="S39" i="1"/>
  <c r="S38" i="1"/>
  <c r="S36" i="1"/>
  <c r="U40" i="1"/>
  <c r="U39" i="1"/>
  <c r="U38" i="1"/>
  <c r="S37" i="1"/>
  <c r="U36" i="1"/>
  <c r="S35" i="1"/>
  <c r="U29" i="1"/>
  <c r="S29" i="1"/>
  <c r="L34" i="1"/>
  <c r="N34" i="1"/>
  <c r="O34" i="1"/>
  <c r="T34" i="1" l="1"/>
  <c r="V34" i="1" s="1"/>
  <c r="U34" i="1"/>
  <c r="S34" i="1"/>
  <c r="M88" i="1" l="1"/>
  <c r="O22" i="1"/>
  <c r="O23" i="1"/>
  <c r="O24" i="1"/>
  <c r="O25" i="1"/>
  <c r="O26" i="1"/>
  <c r="O27" i="1"/>
  <c r="O28" i="1"/>
  <c r="O30" i="1"/>
  <c r="O32" i="1"/>
  <c r="O33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N22" i="1"/>
  <c r="N23" i="1"/>
  <c r="N24" i="1"/>
  <c r="N25" i="1"/>
  <c r="N26" i="1"/>
  <c r="N27" i="1"/>
  <c r="N28" i="1"/>
  <c r="N30" i="1"/>
  <c r="N32" i="1"/>
  <c r="N33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L22" i="1"/>
  <c r="L23" i="1"/>
  <c r="L24" i="1"/>
  <c r="L25" i="1"/>
  <c r="L26" i="1"/>
  <c r="L27" i="1"/>
  <c r="L28" i="1"/>
  <c r="L30" i="1"/>
  <c r="L32" i="1"/>
  <c r="L33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T87" i="1" l="1"/>
  <c r="V87" i="1" s="1"/>
  <c r="T85" i="1"/>
  <c r="V85" i="1" s="1"/>
  <c r="T83" i="1"/>
  <c r="V83" i="1" s="1"/>
  <c r="T81" i="1"/>
  <c r="V81" i="1" s="1"/>
  <c r="T79" i="1"/>
  <c r="V79" i="1" s="1"/>
  <c r="T77" i="1"/>
  <c r="V77" i="1" s="1"/>
  <c r="T75" i="1"/>
  <c r="V75" i="1" s="1"/>
  <c r="T22" i="1"/>
  <c r="V22" i="1" s="1"/>
  <c r="T32" i="1"/>
  <c r="V32" i="1" s="1"/>
  <c r="T30" i="1"/>
  <c r="V30" i="1" s="1"/>
  <c r="T27" i="1"/>
  <c r="V27" i="1" s="1"/>
  <c r="T25" i="1"/>
  <c r="V25" i="1" s="1"/>
  <c r="T23" i="1"/>
  <c r="V23" i="1" s="1"/>
  <c r="T74" i="1"/>
  <c r="V74" i="1" s="1"/>
  <c r="T72" i="1"/>
  <c r="V72" i="1" s="1"/>
  <c r="T70" i="1"/>
  <c r="V70" i="1" s="1"/>
  <c r="T68" i="1"/>
  <c r="V68" i="1" s="1"/>
  <c r="T66" i="1"/>
  <c r="V66" i="1" s="1"/>
  <c r="T64" i="1"/>
  <c r="V64" i="1" s="1"/>
  <c r="T86" i="1"/>
  <c r="V86" i="1" s="1"/>
  <c r="T84" i="1"/>
  <c r="V84" i="1" s="1"/>
  <c r="T82" i="1"/>
  <c r="V82" i="1" s="1"/>
  <c r="T80" i="1"/>
  <c r="V80" i="1" s="1"/>
  <c r="T78" i="1"/>
  <c r="V78" i="1" s="1"/>
  <c r="T76" i="1"/>
  <c r="V76" i="1" s="1"/>
  <c r="T73" i="1"/>
  <c r="V73" i="1" s="1"/>
  <c r="T71" i="1"/>
  <c r="V71" i="1" s="1"/>
  <c r="T69" i="1"/>
  <c r="V69" i="1" s="1"/>
  <c r="T67" i="1"/>
  <c r="V67" i="1" s="1"/>
  <c r="T65" i="1"/>
  <c r="V65" i="1" s="1"/>
  <c r="T63" i="1"/>
  <c r="V63" i="1" s="1"/>
  <c r="T33" i="1"/>
  <c r="V33" i="1" s="1"/>
  <c r="T28" i="1"/>
  <c r="V28" i="1" s="1"/>
  <c r="T26" i="1"/>
  <c r="V26" i="1" s="1"/>
  <c r="T24" i="1"/>
  <c r="V24" i="1" s="1"/>
  <c r="S24" i="1"/>
  <c r="U24" i="1"/>
  <c r="U64" i="1"/>
  <c r="S65" i="1"/>
  <c r="U65" i="1"/>
  <c r="S64" i="1"/>
  <c r="U83" i="1"/>
  <c r="U84" i="1"/>
  <c r="U82" i="1"/>
  <c r="S83" i="1"/>
  <c r="S84" i="1"/>
  <c r="S81" i="1"/>
  <c r="U81" i="1"/>
  <c r="S82" i="1"/>
  <c r="U76" i="1"/>
  <c r="S76" i="1"/>
  <c r="O21" i="1"/>
  <c r="O88" i="1" s="1"/>
  <c r="S87" i="1" l="1"/>
  <c r="S86" i="1"/>
  <c r="S85" i="1"/>
  <c r="U86" i="1"/>
  <c r="U87" i="1"/>
  <c r="U85" i="1"/>
  <c r="S75" i="1" l="1"/>
  <c r="S74" i="1" l="1"/>
  <c r="S78" i="1"/>
  <c r="S66" i="1"/>
  <c r="S67" i="1"/>
  <c r="S68" i="1"/>
  <c r="S69" i="1"/>
  <c r="S70" i="1"/>
  <c r="S71" i="1"/>
  <c r="S72" i="1"/>
  <c r="S73" i="1"/>
  <c r="S79" i="1"/>
  <c r="S80" i="1"/>
  <c r="S77" i="1"/>
  <c r="U71" i="1"/>
  <c r="U79" i="1"/>
  <c r="U80" i="1"/>
  <c r="U78" i="1"/>
  <c r="U67" i="1"/>
  <c r="U77" i="1"/>
  <c r="U75" i="1"/>
  <c r="U66" i="1"/>
  <c r="U73" i="1"/>
  <c r="U74" i="1"/>
  <c r="U72" i="1"/>
  <c r="U69" i="1"/>
  <c r="U70" i="1"/>
  <c r="U68" i="1"/>
  <c r="S63" i="1" l="1"/>
  <c r="U63" i="1"/>
  <c r="S33" i="1" l="1"/>
  <c r="U33" i="1"/>
  <c r="S25" i="1" l="1"/>
  <c r="S26" i="1"/>
  <c r="S27" i="1"/>
  <c r="S28" i="1"/>
  <c r="S30" i="1"/>
  <c r="S32" i="1"/>
  <c r="U28" i="1"/>
  <c r="U30" i="1"/>
  <c r="U26" i="1"/>
  <c r="U32" i="1"/>
  <c r="U27" i="1"/>
  <c r="U25" i="1"/>
  <c r="S22" i="1" l="1"/>
  <c r="S23" i="1"/>
  <c r="U23" i="1"/>
  <c r="U22" i="1"/>
  <c r="L21" i="1" l="1"/>
  <c r="L88" i="1" s="1"/>
  <c r="N21" i="1"/>
  <c r="N88" i="1" s="1"/>
  <c r="K88" i="1" l="1"/>
  <c r="T21" i="1"/>
  <c r="V21" i="1" s="1"/>
  <c r="V88" i="1" s="1"/>
  <c r="S21" i="1"/>
  <c r="S88" i="1" s="1"/>
  <c r="U21" i="1"/>
  <c r="U88" i="1" s="1"/>
  <c r="T88" i="1" l="1"/>
</calcChain>
</file>

<file path=xl/sharedStrings.xml><?xml version="1.0" encoding="utf-8"?>
<sst xmlns="http://schemas.openxmlformats.org/spreadsheetml/2006/main" count="413" uniqueCount="176">
  <si>
    <t>Subtotal TSS</t>
  </si>
  <si>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</si>
  <si>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</si>
  <si>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</si>
  <si>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</si>
  <si>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</si>
  <si>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</si>
  <si>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</si>
  <si>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</si>
  <si>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</si>
  <si>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</si>
  <si>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</si>
  <si>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</si>
  <si>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</si>
  <si>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</si>
  <si>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</si>
  <si>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</si>
  <si>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</si>
  <si>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</si>
  <si>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</si>
  <si>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</si>
  <si>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</si>
  <si>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</si>
  <si>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</si>
  <si>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</si>
  <si>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</si>
  <si>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</si>
  <si>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</si>
  <si>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</si>
  <si>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</si>
  <si>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</si>
  <si>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Nómina de Sueldos: Empleados Contratados Temporero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</si>
  <si>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</si>
  <si>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</si>
  <si>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</si>
  <si>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</si>
  <si>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</si>
  <si>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ROXANNA RODRIGUEZ MALDONADO</t>
  </si>
  <si>
    <t>JHOAN ANTONIO REGALADO HOLGUIN</t>
  </si>
  <si>
    <t>DANIEL PASCUAL MARMOL</t>
  </si>
  <si>
    <t>FRANKLIN MENDEZ CUEVAS</t>
  </si>
  <si>
    <t>RAFAEL MERAN ALCANTARA</t>
  </si>
  <si>
    <t>HECTOR MIGUEL GONZALEZ LENE</t>
  </si>
  <si>
    <t>JULIO CESAR LANTIGUA PEREYRA</t>
  </si>
  <si>
    <t>JORGE AHMED VALDERRAMA AGOSTINI</t>
  </si>
  <si>
    <t>DIEGO CRUZ TEJADA</t>
  </si>
  <si>
    <t>EDDY PORFIRIO VELOZ RAMIREZ</t>
  </si>
  <si>
    <t>KARLA CRISTINA CUEVAS MATOS</t>
  </si>
  <si>
    <t>MANUEL DE JESUS BRIOSO POLANCO</t>
  </si>
  <si>
    <t>MARGARITA PEÑA VASQUEZ</t>
  </si>
  <si>
    <t>MARIA MAGDALENA FABIAN CAPELLAN</t>
  </si>
  <si>
    <t>OLGALIZ CEBALLOS FRANCISCO</t>
  </si>
  <si>
    <t>OSCAR AMAURY JOEL LARA</t>
  </si>
  <si>
    <t>PATRICIA ALBERTI DE LA CRUZ</t>
  </si>
  <si>
    <t>PATRICIA JUDITH BUCHELI MINUCHE</t>
  </si>
  <si>
    <t>RANDY NELSON DIAZ BELLIARD</t>
  </si>
  <si>
    <t>RENE ANTONIO COLLADO RODRIGUEZ</t>
  </si>
  <si>
    <t>ROSA EMILIA PERALTA ORTIZ</t>
  </si>
  <si>
    <t>ERIKA GUZMAN PARRA</t>
  </si>
  <si>
    <t>LEIDY LAURA VARGAS BATISTA</t>
  </si>
  <si>
    <t>MILTON OCTAVIO FERNANDEZ VASQUEZ</t>
  </si>
  <si>
    <t>EURI LUIS TEJADA</t>
  </si>
  <si>
    <t>ERBIN OCIDE YSABEL MARTES</t>
  </si>
  <si>
    <t>MARIA ROSA GIL JIMENEZ</t>
  </si>
  <si>
    <t>SACHERY ROSARIO PUJOLS</t>
  </si>
  <si>
    <t>YULISARI ALTAGRACIA ESPINAL VARGA DE</t>
  </si>
  <si>
    <t>DIOMERQUIS REYES REYES</t>
  </si>
  <si>
    <t>CLAUDIO ANTONIO GARCIA SANTOS</t>
  </si>
  <si>
    <t>YDIS DE JESUS GRULLON BAUTISTA</t>
  </si>
  <si>
    <t>YAMAILI MOREL MORENO</t>
  </si>
  <si>
    <t>DIRECCION EVALUACION DE LA CONFORMIDAD</t>
  </si>
  <si>
    <t>DEPTO. DE METROLOGIA INDUSTRIAL</t>
  </si>
  <si>
    <t>DIVISION DE CERTIFICACION DE PRODUCTOS</t>
  </si>
  <si>
    <t>SECCION DE FACTURACION Y COBROS</t>
  </si>
  <si>
    <t>DEPTO. CERTIFICACION DE SISTEMAS</t>
  </si>
  <si>
    <t>DEPTO. DE METROLOGIA LEGAL</t>
  </si>
  <si>
    <t>DPTO. TECNOLOGIA DE LA INFORMACION</t>
  </si>
  <si>
    <t>CONTABILIDAD</t>
  </si>
  <si>
    <t>DEPARTAMENTO RECURSOS HUMANOS</t>
  </si>
  <si>
    <t>DEPARTAMENTO DE PRESUPUESTO</t>
  </si>
  <si>
    <t>REGIONAL NORTE SANTIAGO</t>
  </si>
  <si>
    <t>DIRECCION ADMISTRTIVA Y FINANCIERA</t>
  </si>
  <si>
    <t>SERVICIOS GENERALES</t>
  </si>
  <si>
    <t>DEPARTAMENTO COMUNICACIONES</t>
  </si>
  <si>
    <t>DEPARTAMENTO JURIDICO</t>
  </si>
  <si>
    <t>ANALISTA</t>
  </si>
  <si>
    <t>TECNICO I DE VERIFICACION METR</t>
  </si>
  <si>
    <t>AUDITOR DE PRODUCTOS DCPDEC</t>
  </si>
  <si>
    <t>TECNICO DE TESORERIA</t>
  </si>
  <si>
    <t>SOPORTE TECNICO</t>
  </si>
  <si>
    <t>TEC. DE VERF. METROLOGICA</t>
  </si>
  <si>
    <t>CONTADOR</t>
  </si>
  <si>
    <t>ANALISTA TECNOLOGIA DE LA INF.</t>
  </si>
  <si>
    <t>TECNICO METROLOGO</t>
  </si>
  <si>
    <t>CONTADORA</t>
  </si>
  <si>
    <t>ANALISTA DE SISTEMAS INFORMATI</t>
  </si>
  <si>
    <t>AUXILIAR DE CONTABILIDAD</t>
  </si>
  <si>
    <t>ANALISTA DE RECURSOS HUMANOS</t>
  </si>
  <si>
    <t>TECNICO METROLOGO I</t>
  </si>
  <si>
    <t>TECNICO DE RECURSOS HUMANOS</t>
  </si>
  <si>
    <t>COORDINADORA ADMINISTRATIVA</t>
  </si>
  <si>
    <t>ENCARGADO REGIONAL NORTE</t>
  </si>
  <si>
    <t>ABOGADO</t>
  </si>
  <si>
    <t>TÉCNICO DE PRÉSTAMOS</t>
  </si>
  <si>
    <t>TECNICO</t>
  </si>
  <si>
    <t>Otros descuentos</t>
  </si>
  <si>
    <t>ALBINO ANTONIO ACOSTA SANTANA</t>
  </si>
  <si>
    <t>DIRECCION DE METROLOGIA</t>
  </si>
  <si>
    <t>EDGAR JAVIER UCETA MARTINEZ</t>
  </si>
  <si>
    <t>ORIENTACION Y DIVULGACION</t>
  </si>
  <si>
    <t>AHMED ABRAHAM DOMINGUEZ HAZIN</t>
  </si>
  <si>
    <t>KENIA DEL CARMEN ORTEGA GIL</t>
  </si>
  <si>
    <t>SERGIO AUGUSTO PASCUAL GONZALEZ</t>
  </si>
  <si>
    <t>MILKELLY DORALIS CASTILLO MENDOZA</t>
  </si>
  <si>
    <t>LEWIN TOMAS MONTERO TORIBIO</t>
  </si>
  <si>
    <t>JESSEL GERARDO MALDONADO</t>
  </si>
  <si>
    <t>JULIO ANDRES HERNANDEZ ROSARIO</t>
  </si>
  <si>
    <t>GIL ALBERTO HEREDIA PEREZ</t>
  </si>
  <si>
    <t>ANALISTA DE PRESUPUESTO</t>
  </si>
  <si>
    <t>ANALISTA LEGAL</t>
  </si>
  <si>
    <t>RAUL ALCIBIADES PEREZ MENA</t>
  </si>
  <si>
    <t>FRANKLIN FELIZ FIGUEROA DURAN</t>
  </si>
  <si>
    <t>ROCIO ESTHER QUIROZ MERCADO</t>
  </si>
  <si>
    <t>ANALISTA CERT. PERSONA</t>
  </si>
  <si>
    <t>PERIODISTA</t>
  </si>
  <si>
    <t>Riesgos Laborales (1.15%) (2*)</t>
  </si>
  <si>
    <t>FREDDY JAVIER REYES ROMERO</t>
  </si>
  <si>
    <t>DIRECCION DE NORMALIZACION</t>
  </si>
  <si>
    <t>ENC. CERT. DE PERSONA</t>
  </si>
  <si>
    <t>ENC. DPTO. CERT. SISTEMA DE GE</t>
  </si>
  <si>
    <t>ENC. SECC DE VOLUMEN</t>
  </si>
  <si>
    <t>TECNICO DE NOMINA</t>
  </si>
  <si>
    <t>ENC. DPTO. SERVICIOS TECNICOS</t>
  </si>
  <si>
    <t>AUX. ADMINISTRATIVO</t>
  </si>
  <si>
    <t>ABRAHAM MARTINEZ DE LEON</t>
  </si>
  <si>
    <t>PATRICIA CRISTINA ALBERTO COMPRES</t>
  </si>
  <si>
    <t>ENC. DEPTO. CERT. DE PRODUCTOS</t>
  </si>
  <si>
    <t>CORRECTOR DE ESTILO</t>
  </si>
  <si>
    <t>JUAN RAFAEL BATISTA DONASTORG</t>
  </si>
  <si>
    <t>RAFAEL EUGENIO FELIZ MEDINA</t>
  </si>
  <si>
    <t>SOPORTE DE MESA DE AYUDA</t>
  </si>
  <si>
    <t>JUANA JULIA VARGAS</t>
  </si>
  <si>
    <t>ALBERTO JOSE ALMONTE PEREZ</t>
  </si>
  <si>
    <t>ANALISTA FINANCIERO</t>
  </si>
  <si>
    <t>AUDITOR</t>
  </si>
  <si>
    <t>ISR              (Ley 11-92)     (1*)</t>
  </si>
  <si>
    <t>JULIO CESAR VICENTE CASTILLO</t>
  </si>
  <si>
    <t>NICOLAS CORDERO FERRAND</t>
  </si>
  <si>
    <t>OLIVER JOSUE ORTEGA ALMONTE</t>
  </si>
  <si>
    <t>YASSER JULIO FAJARDO ALMONTE</t>
  </si>
  <si>
    <t>DIRECCION DE PLANIFICACION Y DESARROLLO</t>
  </si>
  <si>
    <t>ANALISTA DE PLANIFICACION</t>
  </si>
  <si>
    <r>
      <rPr>
        <b/>
        <sz val="16"/>
        <rFont val="Calibri Light"/>
        <family val="2"/>
      </rPr>
      <t xml:space="preserve">Preparado por: </t>
    </r>
    <r>
      <rPr>
        <sz val="16"/>
        <rFont val="Calibri Light"/>
        <family val="2"/>
      </rPr>
      <t xml:space="preserve"> Ahmed Domínguez H.                          </t>
    </r>
    <r>
      <rPr>
        <b/>
        <sz val="16"/>
        <rFont val="Calibri Light"/>
        <family val="2"/>
      </rPr>
      <t xml:space="preserve">                  Revisado por</t>
    </r>
    <r>
      <rPr>
        <sz val="16"/>
        <rFont val="Calibri Light"/>
        <family val="2"/>
      </rPr>
      <t xml:space="preserve">: Olgaliz Ceballos F.                </t>
    </r>
    <r>
      <rPr>
        <b/>
        <sz val="16"/>
        <rFont val="Calibri Light"/>
        <family val="2"/>
      </rPr>
      <t xml:space="preserve">                                     Aprobado por</t>
    </r>
    <r>
      <rPr>
        <sz val="16"/>
        <rFont val="Calibri Light"/>
        <family val="2"/>
      </rPr>
      <t>:  María R. Gil Jiméenez</t>
    </r>
  </si>
  <si>
    <t>OMAR EURIPIDES BAUTISTA ESPINOSA</t>
  </si>
  <si>
    <t>LEURIS DE JESUS PAULINO OLIVARES</t>
  </si>
  <si>
    <t>JERRY IRVAM MESA NINA</t>
  </si>
  <si>
    <t>JULIO CESAR PIÑA SANCHEZ</t>
  </si>
  <si>
    <t>LUIS ALFREDO PEREZ ESPINAL</t>
  </si>
  <si>
    <t>MAXIMO RODRIGUEZ MARTINEZ</t>
  </si>
  <si>
    <t>LUIS ALBERTO POLANCO DIAZ</t>
  </si>
  <si>
    <t>NESTOR JUAN RODRIGUEZ DE LA CRUZ</t>
  </si>
  <si>
    <t>ENC. LAB. MEDICIONES ELECTRICA</t>
  </si>
  <si>
    <t xml:space="preserve">   (4*) Deducción directa declaración TSS del SUIRPLUS por registro de dependientes adicionales al SDSS. RD$1,512.45</t>
  </si>
  <si>
    <t xml:space="preserve">          Técnico de Nómina                                                                             Analista de Nómina                                                                            Encargada de Recursos Humanos</t>
  </si>
  <si>
    <t>ALEXANDER ABAD LEYBA</t>
  </si>
  <si>
    <t>ENC. DIVISION DE TRANSPORTACIO</t>
  </si>
  <si>
    <t>LUIS ANGEL HERASME MONTERO</t>
  </si>
  <si>
    <t>LEOCADIA SANTOS ROA</t>
  </si>
  <si>
    <t>EDGAR IGNACIO DIAZ PEREZ</t>
  </si>
  <si>
    <t>DIRECTOR DE NORMALIZACION</t>
  </si>
  <si>
    <t>ALBERTO HERNAN TORRES VILLAMAN</t>
  </si>
  <si>
    <t>YANIA ELIZABETH LIRANZO TEJADA</t>
  </si>
  <si>
    <t>FRANCISCO EDUARDO MENDOZA ABREU</t>
  </si>
  <si>
    <t>COORD. INTELIGENCIA COMERCIAL</t>
  </si>
  <si>
    <t>SERVICIOS TECNICOS</t>
  </si>
  <si>
    <t>Correspondiente al mes de febrero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</si>
</sst>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0" xfId="0" applyNumberFormat="1" applyFont="1" applyFill="1" applyBorder="1" applyAlignment="1">
      <alignment vertical="center"/>
    </xf>
    <xf numFmtId="164" fontId="15" fillId="2" borderId="0" xfId="4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65" fontId="15" fillId="0" borderId="1" xfId="0" applyNumberFormat="1" applyFont="1" applyFill="1" applyBorder="1" applyAlignment="1">
      <alignment horizontal="center" vertical="center" wrapText="1" readingOrder="1"/>
    </xf>
    <xf numFmtId="165" fontId="15" fillId="0" borderId="1" xfId="0" applyNumberFormat="1" applyFont="1" applyFill="1" applyBorder="1" applyAlignment="1">
      <alignment horizontal="left" vertical="center" wrapText="1" readingOrder="1"/>
    </xf>
    <xf numFmtId="14" fontId="15" fillId="0" borderId="1" xfId="0" applyNumberFormat="1" applyFont="1" applyFill="1" applyBorder="1" applyAlignment="1">
      <alignment horizontal="center" vertical="center" wrapText="1" readingOrder="1"/>
    </xf>
    <xf numFmtId="166" fontId="15" fillId="2" borderId="1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/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microsoft.com/office/2007/relationships/hdphoto" Target="../media/hdphoto5.wdp"/><Relationship Id="rId5" Type="http://schemas.microsoft.com/office/2007/relationships/hdphoto" Target="../media/hdphoto2.wdp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73B4890-7491-4135-97C4-D681D83D0F2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571500</xdr:colOff>
      <xdr:row>88</xdr:row>
      <xdr:rowOff>111125</xdr:rowOff>
    </xdr:from>
    <xdr:to>
      <xdr:col>10</xdr:col>
      <xdr:colOff>539750</xdr:colOff>
      <xdr:row>91</xdr:row>
      <xdr:rowOff>273426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-1" b="19161"/>
        <a:stretch/>
      </xdr:blipFill>
      <xdr:spPr>
        <a:xfrm>
          <a:off x="12604750" y="52609750"/>
          <a:ext cx="4111625" cy="1067176"/>
        </a:xfrm>
        <a:prstGeom prst="rect">
          <a:avLst/>
        </a:prstGeom>
      </xdr:spPr>
    </xdr:pic>
    <xdr:clientData/>
  </xdr:twoCellAnchor>
  <xdr:twoCellAnchor editAs="oneCell">
    <xdr:from>
      <xdr:col>11</xdr:col>
      <xdr:colOff>349250</xdr:colOff>
      <xdr:row>88</xdr:row>
      <xdr:rowOff>171545</xdr:rowOff>
    </xdr:from>
    <xdr:to>
      <xdr:col>13</xdr:col>
      <xdr:colOff>1158875</xdr:colOff>
      <xdr:row>91</xdr:row>
      <xdr:rowOff>265200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2875" y="52670170"/>
          <a:ext cx="3429000" cy="998530"/>
        </a:xfrm>
        <a:prstGeom prst="rect">
          <a:avLst/>
        </a:prstGeom>
      </xdr:spPr>
    </xdr:pic>
    <xdr:clientData/>
  </xdr:twoCellAnchor>
  <xdr:twoCellAnchor editAs="oneCell">
    <xdr:from>
      <xdr:col>15</xdr:col>
      <xdr:colOff>508001</xdr:colOff>
      <xdr:row>88</xdr:row>
      <xdr:rowOff>56165</xdr:rowOff>
    </xdr:from>
    <xdr:to>
      <xdr:col>17</xdr:col>
      <xdr:colOff>412751</xdr:colOff>
      <xdr:row>92</xdr:row>
      <xdr:rowOff>3516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15626" y="52554790"/>
          <a:ext cx="2444750" cy="1153851"/>
        </a:xfrm>
        <a:prstGeom prst="rect">
          <a:avLst/>
        </a:prstGeom>
      </xdr:spPr>
    </xdr:pic>
    <xdr:clientData/>
  </xdr:twoCellAnchor>
  <xdr:twoCellAnchor editAs="oneCell">
    <xdr:from>
      <xdr:col>4</xdr:col>
      <xdr:colOff>1825625</xdr:colOff>
      <xdr:row>91</xdr:row>
      <xdr:rowOff>148630</xdr:rowOff>
    </xdr:from>
    <xdr:to>
      <xdr:col>7</xdr:col>
      <xdr:colOff>1158875</xdr:colOff>
      <xdr:row>102</xdr:row>
      <xdr:rowOff>250825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0" y="53552130"/>
          <a:ext cx="3571875" cy="3420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106"/>
  <sheetViews>
    <sheetView tabSelected="1" view="pageBreakPreview" topLeftCell="I1" zoomScale="60" zoomScaleNormal="70" workbookViewId="0">
      <pane ySplit="1" topLeftCell="A86" activePane="bottomLeft" state="frozen"/>
      <selection activeCell="D1" sqref="D1"/>
      <selection pane="bottomLeft" activeCell="S91" sqref="S91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27.710937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14" customWidth="1"/>
    <col min="12" max="12" width="20.85546875" style="6" customWidth="1"/>
    <col min="13" max="13" width="18.42578125" style="6" customWidth="1"/>
    <col min="14" max="14" width="19.85546875" style="14" customWidth="1"/>
    <col min="15" max="15" width="20.85546875" style="6" customWidth="1"/>
    <col min="16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16384" width="11.42578125" style="4"/>
  </cols>
  <sheetData>
    <row r="1" spans="1:23" s="1" customFormat="1" x14ac:dyDescent="0.2"/>
    <row r="2" spans="1:23" s="1" customFormat="1" x14ac:dyDescent="0.2"/>
    <row r="3" spans="1:23" s="1" customFormat="1" ht="46.5" customHeight="1" x14ac:dyDescent="0.2">
      <c r="J3" s="2"/>
    </row>
    <row r="4" spans="1:23" s="1" customFormat="1" ht="61.5" customHeight="1" x14ac:dyDescent="0.7">
      <c r="A4" s="61" t="s">
        <v>32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pans="1:23" s="1" customFormat="1" ht="45.75" customHeight="1" x14ac:dyDescent="0.2">
      <c r="A5" s="60" t="s">
        <v>31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</row>
    <row r="6" spans="1:23" s="11" customFormat="1" ht="3" customHeight="1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</row>
    <row r="7" spans="1:23" s="11" customFormat="1" ht="6" customHeight="1" x14ac:dyDescent="0.2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</row>
    <row r="8" spans="1:23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3" s="1" customFormat="1" ht="47.25" customHeight="1" x14ac:dyDescent="0.2">
      <c r="A9" s="62" t="s">
        <v>175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</row>
    <row r="10" spans="1:23" s="41" customFormat="1" ht="36.75" customHeight="1" x14ac:dyDescent="0.2">
      <c r="A10" s="54" t="s">
        <v>17</v>
      </c>
      <c r="B10" s="55" t="s">
        <v>13</v>
      </c>
      <c r="C10" s="50" t="s">
        <v>28</v>
      </c>
      <c r="D10" s="50" t="s">
        <v>19</v>
      </c>
      <c r="E10" s="50" t="s">
        <v>14</v>
      </c>
      <c r="F10" s="50" t="s">
        <v>18</v>
      </c>
      <c r="G10" s="50" t="s">
        <v>22</v>
      </c>
      <c r="H10" s="50" t="s">
        <v>23</v>
      </c>
      <c r="I10" s="54" t="s">
        <v>15</v>
      </c>
      <c r="J10" s="54" t="s">
        <v>145</v>
      </c>
      <c r="K10" s="55" t="s">
        <v>9</v>
      </c>
      <c r="L10" s="55"/>
      <c r="M10" s="55"/>
      <c r="N10" s="55"/>
      <c r="O10" s="55"/>
      <c r="P10" s="55"/>
      <c r="Q10" s="55"/>
      <c r="R10" s="55"/>
      <c r="S10" s="55"/>
      <c r="T10" s="54" t="s">
        <v>2</v>
      </c>
      <c r="U10" s="54"/>
      <c r="V10" s="54" t="s">
        <v>16</v>
      </c>
      <c r="W10" s="13"/>
    </row>
    <row r="11" spans="1:23" s="41" customFormat="1" ht="37.5" customHeight="1" x14ac:dyDescent="0.2">
      <c r="A11" s="54"/>
      <c r="B11" s="55"/>
      <c r="C11" s="51"/>
      <c r="D11" s="51"/>
      <c r="E11" s="51"/>
      <c r="F11" s="51"/>
      <c r="G11" s="51"/>
      <c r="H11" s="51"/>
      <c r="I11" s="54"/>
      <c r="J11" s="54"/>
      <c r="K11" s="54" t="s">
        <v>11</v>
      </c>
      <c r="L11" s="54"/>
      <c r="M11" s="54" t="s">
        <v>125</v>
      </c>
      <c r="N11" s="54" t="s">
        <v>12</v>
      </c>
      <c r="O11" s="54"/>
      <c r="P11" s="54" t="s">
        <v>10</v>
      </c>
      <c r="Q11" s="58" t="s">
        <v>33</v>
      </c>
      <c r="R11" s="58" t="s">
        <v>105</v>
      </c>
      <c r="S11" s="54" t="s">
        <v>0</v>
      </c>
      <c r="T11" s="54" t="s">
        <v>4</v>
      </c>
      <c r="U11" s="54" t="s">
        <v>1</v>
      </c>
      <c r="V11" s="54"/>
      <c r="W11" s="13"/>
    </row>
    <row r="12" spans="1:23" s="41" customFormat="1" ht="42" x14ac:dyDescent="0.2">
      <c r="A12" s="54"/>
      <c r="B12" s="55"/>
      <c r="C12" s="52"/>
      <c r="D12" s="52"/>
      <c r="E12" s="52"/>
      <c r="F12" s="52"/>
      <c r="G12" s="52"/>
      <c r="H12" s="52"/>
      <c r="I12" s="54"/>
      <c r="J12" s="54"/>
      <c r="K12" s="42" t="s">
        <v>5</v>
      </c>
      <c r="L12" s="42" t="s">
        <v>6</v>
      </c>
      <c r="M12" s="54"/>
      <c r="N12" s="42" t="s">
        <v>7</v>
      </c>
      <c r="O12" s="42" t="s">
        <v>8</v>
      </c>
      <c r="P12" s="54"/>
      <c r="Q12" s="59"/>
      <c r="R12" s="59"/>
      <c r="S12" s="54"/>
      <c r="T12" s="54"/>
      <c r="U12" s="54"/>
      <c r="V12" s="54"/>
      <c r="W12" s="13"/>
    </row>
    <row r="13" spans="1:23" s="41" customFormat="1" ht="63" x14ac:dyDescent="0.2">
      <c r="A13" s="47">
        <v>1</v>
      </c>
      <c r="B13" s="38" t="s">
        <v>120</v>
      </c>
      <c r="C13" s="37" t="s">
        <v>29</v>
      </c>
      <c r="D13" s="37" t="s">
        <v>71</v>
      </c>
      <c r="E13" s="37" t="s">
        <v>93</v>
      </c>
      <c r="F13" s="37" t="s">
        <v>21</v>
      </c>
      <c r="G13" s="39">
        <v>44774</v>
      </c>
      <c r="H13" s="39">
        <v>44958</v>
      </c>
      <c r="I13" s="37">
        <v>35000</v>
      </c>
      <c r="J13" s="37"/>
      <c r="K13" s="37">
        <f>I13*2.87/100</f>
        <v>1004.5</v>
      </c>
      <c r="L13" s="37">
        <f>I13*7.1/100</f>
        <v>2485</v>
      </c>
      <c r="M13" s="37">
        <f>I13*1.15/100</f>
        <v>402.5</v>
      </c>
      <c r="N13" s="37">
        <f>I13*3.04/100</f>
        <v>1064</v>
      </c>
      <c r="O13" s="37">
        <f>+I13*7.09%</f>
        <v>2481.5</v>
      </c>
      <c r="P13" s="25">
        <v>0</v>
      </c>
      <c r="Q13" s="25">
        <v>25</v>
      </c>
      <c r="R13" s="25">
        <v>100</v>
      </c>
      <c r="S13" s="25">
        <f>K13+L13+M13+N13+O13+P13</f>
        <v>7437.5</v>
      </c>
      <c r="T13" s="25">
        <f>J13+K13+N13+P13+Q13+R13</f>
        <v>2193.5</v>
      </c>
      <c r="U13" s="25">
        <f t="shared" ref="U13" si="0">+L13+M13+O13</f>
        <v>5369</v>
      </c>
      <c r="V13" s="25">
        <f t="shared" ref="V13:V87" si="1">I13-T13</f>
        <v>32806.5</v>
      </c>
      <c r="W13" s="13"/>
    </row>
    <row r="14" spans="1:23" s="41" customFormat="1" ht="42" x14ac:dyDescent="0.2">
      <c r="A14" s="47">
        <v>2</v>
      </c>
      <c r="B14" s="38" t="s">
        <v>134</v>
      </c>
      <c r="C14" s="37" t="s">
        <v>29</v>
      </c>
      <c r="D14" s="37" t="s">
        <v>127</v>
      </c>
      <c r="E14" s="37" t="s">
        <v>137</v>
      </c>
      <c r="F14" s="37" t="s">
        <v>21</v>
      </c>
      <c r="G14" s="39">
        <v>44805</v>
      </c>
      <c r="H14" s="39">
        <v>44986</v>
      </c>
      <c r="I14" s="37">
        <v>48500</v>
      </c>
      <c r="J14" s="37">
        <v>1642.3</v>
      </c>
      <c r="K14" s="37">
        <f t="shared" ref="K14:K77" si="2">I14*2.87/100</f>
        <v>1391.95</v>
      </c>
      <c r="L14" s="37">
        <f t="shared" ref="L14:L20" si="3">I14*7.1/100</f>
        <v>3443.5</v>
      </c>
      <c r="M14" s="37">
        <f t="shared" ref="M14:M87" si="4">I14*1.15/100</f>
        <v>557.74999999999989</v>
      </c>
      <c r="N14" s="37">
        <f t="shared" ref="N14:N20" si="5">I14*3.04/100</f>
        <v>1474.4</v>
      </c>
      <c r="O14" s="37">
        <f t="shared" ref="O14:O20" si="6">+I14*7.09%</f>
        <v>3438.65</v>
      </c>
      <c r="P14" s="25">
        <v>0</v>
      </c>
      <c r="Q14" s="25">
        <v>25</v>
      </c>
      <c r="R14" s="25">
        <v>3100</v>
      </c>
      <c r="S14" s="25">
        <f t="shared" ref="S14:S20" si="7">K14+L14+M14+N14+O14+P14</f>
        <v>10306.25</v>
      </c>
      <c r="T14" s="25">
        <f t="shared" ref="T14:T28" si="8">J14+K14+N14+P14+Q14+R14</f>
        <v>7633.65</v>
      </c>
      <c r="U14" s="25">
        <f t="shared" ref="U14:U20" si="9">+L14+M14+O14</f>
        <v>7439.9</v>
      </c>
      <c r="V14" s="25">
        <f t="shared" si="1"/>
        <v>40866.35</v>
      </c>
      <c r="W14" s="13"/>
    </row>
    <row r="15" spans="1:23" s="41" customFormat="1" ht="42" x14ac:dyDescent="0.2">
      <c r="A15" s="47">
        <v>3</v>
      </c>
      <c r="B15" s="38" t="s">
        <v>126</v>
      </c>
      <c r="C15" s="37" t="s">
        <v>29</v>
      </c>
      <c r="D15" s="37" t="s">
        <v>127</v>
      </c>
      <c r="E15" s="37" t="s">
        <v>85</v>
      </c>
      <c r="F15" s="37" t="s">
        <v>21</v>
      </c>
      <c r="G15" s="39">
        <v>44805</v>
      </c>
      <c r="H15" s="39">
        <v>44986</v>
      </c>
      <c r="I15" s="37">
        <v>48000</v>
      </c>
      <c r="J15" s="37">
        <v>1571.73</v>
      </c>
      <c r="K15" s="37">
        <f t="shared" si="2"/>
        <v>1377.6</v>
      </c>
      <c r="L15" s="37">
        <f t="shared" si="3"/>
        <v>3408</v>
      </c>
      <c r="M15" s="37">
        <f t="shared" si="4"/>
        <v>551.99999999999989</v>
      </c>
      <c r="N15" s="37">
        <f t="shared" si="5"/>
        <v>1459.2</v>
      </c>
      <c r="O15" s="37">
        <f t="shared" si="6"/>
        <v>3403.2000000000003</v>
      </c>
      <c r="P15" s="25">
        <v>0</v>
      </c>
      <c r="Q15" s="25">
        <v>25</v>
      </c>
      <c r="R15" s="25"/>
      <c r="S15" s="25">
        <f t="shared" si="7"/>
        <v>10200</v>
      </c>
      <c r="T15" s="25">
        <f t="shared" si="8"/>
        <v>4433.53</v>
      </c>
      <c r="U15" s="25">
        <f t="shared" si="9"/>
        <v>7363.2000000000007</v>
      </c>
      <c r="V15" s="25">
        <f t="shared" si="1"/>
        <v>43566.47</v>
      </c>
      <c r="W15" s="13"/>
    </row>
    <row r="16" spans="1:23" s="41" customFormat="1" ht="63" x14ac:dyDescent="0.2">
      <c r="A16" s="47">
        <v>4</v>
      </c>
      <c r="B16" s="38" t="s">
        <v>135</v>
      </c>
      <c r="C16" s="37" t="s">
        <v>30</v>
      </c>
      <c r="D16" s="37" t="s">
        <v>70</v>
      </c>
      <c r="E16" s="37" t="s">
        <v>136</v>
      </c>
      <c r="F16" s="37" t="s">
        <v>21</v>
      </c>
      <c r="G16" s="39">
        <v>44805</v>
      </c>
      <c r="H16" s="39">
        <v>44986</v>
      </c>
      <c r="I16" s="37">
        <v>100000</v>
      </c>
      <c r="J16" s="37">
        <v>12105.44</v>
      </c>
      <c r="K16" s="37">
        <f t="shared" si="2"/>
        <v>2870</v>
      </c>
      <c r="L16" s="37">
        <f t="shared" si="3"/>
        <v>7100</v>
      </c>
      <c r="M16" s="37">
        <f t="shared" si="4"/>
        <v>1149.9999999999998</v>
      </c>
      <c r="N16" s="37">
        <f t="shared" si="5"/>
        <v>3040</v>
      </c>
      <c r="O16" s="37">
        <f t="shared" si="6"/>
        <v>7090.0000000000009</v>
      </c>
      <c r="P16" s="25">
        <v>0</v>
      </c>
      <c r="Q16" s="25">
        <v>25</v>
      </c>
      <c r="R16" s="25"/>
      <c r="S16" s="25">
        <f t="shared" si="7"/>
        <v>21250</v>
      </c>
      <c r="T16" s="25">
        <f t="shared" si="8"/>
        <v>18040.440000000002</v>
      </c>
      <c r="U16" s="25">
        <f t="shared" si="9"/>
        <v>15340</v>
      </c>
      <c r="V16" s="25">
        <f t="shared" si="1"/>
        <v>81959.56</v>
      </c>
      <c r="W16" s="13"/>
    </row>
    <row r="17" spans="1:23" s="41" customFormat="1" ht="42" x14ac:dyDescent="0.2">
      <c r="A17" s="47">
        <v>5</v>
      </c>
      <c r="B17" s="38" t="s">
        <v>138</v>
      </c>
      <c r="C17" s="37" t="s">
        <v>29</v>
      </c>
      <c r="D17" s="37" t="s">
        <v>107</v>
      </c>
      <c r="E17" s="37" t="s">
        <v>86</v>
      </c>
      <c r="F17" s="37" t="s">
        <v>21</v>
      </c>
      <c r="G17" s="39">
        <v>44927</v>
      </c>
      <c r="H17" s="39">
        <v>45078</v>
      </c>
      <c r="I17" s="37">
        <v>45000</v>
      </c>
      <c r="J17" s="37">
        <v>1148.33</v>
      </c>
      <c r="K17" s="37">
        <f t="shared" si="2"/>
        <v>1291.5</v>
      </c>
      <c r="L17" s="37">
        <f t="shared" si="3"/>
        <v>3195</v>
      </c>
      <c r="M17" s="37">
        <f t="shared" si="4"/>
        <v>517.49999999999989</v>
      </c>
      <c r="N17" s="37">
        <f t="shared" si="5"/>
        <v>1368</v>
      </c>
      <c r="O17" s="37">
        <f t="shared" si="6"/>
        <v>3190.5</v>
      </c>
      <c r="P17" s="25">
        <v>0</v>
      </c>
      <c r="Q17" s="25">
        <v>25</v>
      </c>
      <c r="R17" s="25">
        <v>100</v>
      </c>
      <c r="S17" s="25">
        <f t="shared" si="7"/>
        <v>9562.5</v>
      </c>
      <c r="T17" s="25">
        <f t="shared" si="8"/>
        <v>3932.83</v>
      </c>
      <c r="U17" s="25">
        <f t="shared" si="9"/>
        <v>6903</v>
      </c>
      <c r="V17" s="25">
        <f t="shared" si="1"/>
        <v>41067.17</v>
      </c>
      <c r="W17" s="13"/>
    </row>
    <row r="18" spans="1:23" s="41" customFormat="1" ht="42" x14ac:dyDescent="0.2">
      <c r="A18" s="47">
        <v>6</v>
      </c>
      <c r="B18" s="38" t="s">
        <v>139</v>
      </c>
      <c r="C18" s="37" t="s">
        <v>29</v>
      </c>
      <c r="D18" s="37" t="s">
        <v>76</v>
      </c>
      <c r="E18" s="37" t="s">
        <v>140</v>
      </c>
      <c r="F18" s="37" t="s">
        <v>21</v>
      </c>
      <c r="G18" s="39">
        <v>44927</v>
      </c>
      <c r="H18" s="39">
        <v>45078</v>
      </c>
      <c r="I18" s="37">
        <v>31500</v>
      </c>
      <c r="J18" s="37"/>
      <c r="K18" s="37">
        <f t="shared" si="2"/>
        <v>904.05</v>
      </c>
      <c r="L18" s="37">
        <f t="shared" si="3"/>
        <v>2236.5</v>
      </c>
      <c r="M18" s="37">
        <f t="shared" si="4"/>
        <v>362.25</v>
      </c>
      <c r="N18" s="37">
        <f t="shared" si="5"/>
        <v>957.6</v>
      </c>
      <c r="O18" s="37">
        <f t="shared" si="6"/>
        <v>2233.3500000000004</v>
      </c>
      <c r="P18" s="25">
        <v>0</v>
      </c>
      <c r="Q18" s="25">
        <v>25</v>
      </c>
      <c r="R18" s="25"/>
      <c r="S18" s="25">
        <f t="shared" si="7"/>
        <v>6693.7500000000009</v>
      </c>
      <c r="T18" s="25">
        <f t="shared" si="8"/>
        <v>1886.65</v>
      </c>
      <c r="U18" s="25">
        <f t="shared" si="9"/>
        <v>4832.1000000000004</v>
      </c>
      <c r="V18" s="25">
        <f t="shared" si="1"/>
        <v>29613.35</v>
      </c>
      <c r="W18" s="13"/>
    </row>
    <row r="19" spans="1:23" s="41" customFormat="1" ht="63" x14ac:dyDescent="0.2">
      <c r="A19" s="47">
        <v>7</v>
      </c>
      <c r="B19" s="38" t="s">
        <v>141</v>
      </c>
      <c r="C19" s="37" t="s">
        <v>30</v>
      </c>
      <c r="D19" s="37" t="s">
        <v>73</v>
      </c>
      <c r="E19" s="37" t="s">
        <v>143</v>
      </c>
      <c r="F19" s="37" t="s">
        <v>21</v>
      </c>
      <c r="G19" s="39">
        <v>44927</v>
      </c>
      <c r="H19" s="39">
        <v>45078</v>
      </c>
      <c r="I19" s="37">
        <v>60000</v>
      </c>
      <c r="J19" s="37">
        <v>3486.65</v>
      </c>
      <c r="K19" s="37">
        <f t="shared" si="2"/>
        <v>1722</v>
      </c>
      <c r="L19" s="37">
        <f t="shared" si="3"/>
        <v>4260</v>
      </c>
      <c r="M19" s="37">
        <f t="shared" si="4"/>
        <v>690</v>
      </c>
      <c r="N19" s="37">
        <f t="shared" si="5"/>
        <v>1824</v>
      </c>
      <c r="O19" s="37">
        <f t="shared" si="6"/>
        <v>4254</v>
      </c>
      <c r="P19" s="25">
        <v>0</v>
      </c>
      <c r="Q19" s="25">
        <v>25</v>
      </c>
      <c r="R19" s="25"/>
      <c r="S19" s="25">
        <f t="shared" si="7"/>
        <v>12750</v>
      </c>
      <c r="T19" s="25">
        <f t="shared" si="8"/>
        <v>7057.65</v>
      </c>
      <c r="U19" s="25">
        <f t="shared" si="9"/>
        <v>9204</v>
      </c>
      <c r="V19" s="25">
        <f t="shared" si="1"/>
        <v>52942.35</v>
      </c>
      <c r="W19" s="13"/>
    </row>
    <row r="20" spans="1:23" s="41" customFormat="1" ht="42" x14ac:dyDescent="0.2">
      <c r="A20" s="47">
        <v>8</v>
      </c>
      <c r="B20" s="38" t="s">
        <v>142</v>
      </c>
      <c r="C20" s="37" t="s">
        <v>29</v>
      </c>
      <c r="D20" s="37" t="s">
        <v>74</v>
      </c>
      <c r="E20" s="37" t="s">
        <v>144</v>
      </c>
      <c r="F20" s="37" t="s">
        <v>21</v>
      </c>
      <c r="G20" s="39">
        <v>44927</v>
      </c>
      <c r="H20" s="39">
        <v>45078</v>
      </c>
      <c r="I20" s="37">
        <v>50000</v>
      </c>
      <c r="J20" s="37">
        <v>1854</v>
      </c>
      <c r="K20" s="37">
        <f t="shared" si="2"/>
        <v>1435</v>
      </c>
      <c r="L20" s="37">
        <f t="shared" si="3"/>
        <v>3550</v>
      </c>
      <c r="M20" s="37">
        <f t="shared" si="4"/>
        <v>574.99999999999989</v>
      </c>
      <c r="N20" s="37">
        <f t="shared" si="5"/>
        <v>1520</v>
      </c>
      <c r="O20" s="37">
        <f t="shared" si="6"/>
        <v>3545.0000000000005</v>
      </c>
      <c r="P20" s="25">
        <v>0</v>
      </c>
      <c r="Q20" s="25">
        <v>25</v>
      </c>
      <c r="R20" s="25"/>
      <c r="S20" s="25">
        <f t="shared" si="7"/>
        <v>10625</v>
      </c>
      <c r="T20" s="25">
        <f t="shared" si="8"/>
        <v>4834</v>
      </c>
      <c r="U20" s="25">
        <f t="shared" si="9"/>
        <v>7670</v>
      </c>
      <c r="V20" s="25">
        <f t="shared" si="1"/>
        <v>45166</v>
      </c>
      <c r="W20" s="13"/>
    </row>
    <row r="21" spans="1:23" s="12" customFormat="1" ht="63" x14ac:dyDescent="0.2">
      <c r="A21" s="47">
        <v>9</v>
      </c>
      <c r="B21" s="38" t="s">
        <v>34</v>
      </c>
      <c r="C21" s="37" t="s">
        <v>29</v>
      </c>
      <c r="D21" s="37" t="s">
        <v>70</v>
      </c>
      <c r="E21" s="37" t="s">
        <v>128</v>
      </c>
      <c r="F21" s="37" t="s">
        <v>21</v>
      </c>
      <c r="G21" s="39">
        <v>44774</v>
      </c>
      <c r="H21" s="39">
        <v>44958</v>
      </c>
      <c r="I21" s="37">
        <v>100000</v>
      </c>
      <c r="J21" s="37">
        <v>12105.44</v>
      </c>
      <c r="K21" s="37">
        <f t="shared" si="2"/>
        <v>2870</v>
      </c>
      <c r="L21" s="37">
        <f>I21*7.1/100</f>
        <v>7100</v>
      </c>
      <c r="M21" s="37">
        <f t="shared" si="4"/>
        <v>1149.9999999999998</v>
      </c>
      <c r="N21" s="37">
        <f>I21*3.04/100</f>
        <v>3040</v>
      </c>
      <c r="O21" s="37">
        <f>+I21*7.09%</f>
        <v>7090.0000000000009</v>
      </c>
      <c r="P21" s="25">
        <v>0</v>
      </c>
      <c r="Q21" s="25">
        <v>25</v>
      </c>
      <c r="R21" s="25"/>
      <c r="S21" s="25">
        <f>K21+L21+M21+N21+O21+P21</f>
        <v>21250</v>
      </c>
      <c r="T21" s="25">
        <f t="shared" si="8"/>
        <v>18040.440000000002</v>
      </c>
      <c r="U21" s="25">
        <f t="shared" ref="U21:U76" si="10">+L21+M21+O21</f>
        <v>15340</v>
      </c>
      <c r="V21" s="25">
        <f t="shared" si="1"/>
        <v>81959.56</v>
      </c>
      <c r="W21" s="13"/>
    </row>
    <row r="22" spans="1:23" s="12" customFormat="1" ht="63" x14ac:dyDescent="0.2">
      <c r="A22" s="47">
        <v>10</v>
      </c>
      <c r="B22" s="38" t="s">
        <v>35</v>
      </c>
      <c r="C22" s="37" t="s">
        <v>29</v>
      </c>
      <c r="D22" s="37" t="s">
        <v>71</v>
      </c>
      <c r="E22" s="37" t="s">
        <v>86</v>
      </c>
      <c r="F22" s="37" t="s">
        <v>21</v>
      </c>
      <c r="G22" s="39">
        <v>44927</v>
      </c>
      <c r="H22" s="39">
        <v>45078</v>
      </c>
      <c r="I22" s="37">
        <v>45000</v>
      </c>
      <c r="J22" s="37">
        <v>1148.33</v>
      </c>
      <c r="K22" s="37">
        <f t="shared" si="2"/>
        <v>1291.5</v>
      </c>
      <c r="L22" s="37">
        <f t="shared" ref="L22:L87" si="11">I22*7.1/100</f>
        <v>3195</v>
      </c>
      <c r="M22" s="37">
        <f t="shared" si="4"/>
        <v>517.49999999999989</v>
      </c>
      <c r="N22" s="37">
        <f t="shared" ref="N22:N87" si="12">I22*3.04/100</f>
        <v>1368</v>
      </c>
      <c r="O22" s="37">
        <f t="shared" ref="O22:O87" si="13">+I22*7.09%</f>
        <v>3190.5</v>
      </c>
      <c r="P22" s="25">
        <v>0</v>
      </c>
      <c r="Q22" s="25">
        <v>25</v>
      </c>
      <c r="R22" s="25"/>
      <c r="S22" s="25">
        <f>K22+L22+M22+N22+O22+P22</f>
        <v>9562.5</v>
      </c>
      <c r="T22" s="25">
        <f t="shared" si="8"/>
        <v>3832.83</v>
      </c>
      <c r="U22" s="25">
        <f t="shared" si="10"/>
        <v>6903</v>
      </c>
      <c r="V22" s="25">
        <f t="shared" si="1"/>
        <v>41167.17</v>
      </c>
      <c r="W22" s="13"/>
    </row>
    <row r="23" spans="1:23" s="12" customFormat="1" ht="63" x14ac:dyDescent="0.2">
      <c r="A23" s="47">
        <v>11</v>
      </c>
      <c r="B23" s="38" t="s">
        <v>36</v>
      </c>
      <c r="C23" s="37" t="s">
        <v>29</v>
      </c>
      <c r="D23" s="37" t="s">
        <v>72</v>
      </c>
      <c r="E23" s="37" t="s">
        <v>87</v>
      </c>
      <c r="F23" s="37" t="s">
        <v>21</v>
      </c>
      <c r="G23" s="39">
        <v>44927</v>
      </c>
      <c r="H23" s="39">
        <v>45078</v>
      </c>
      <c r="I23" s="37">
        <v>50000</v>
      </c>
      <c r="J23" s="37">
        <v>1854</v>
      </c>
      <c r="K23" s="37">
        <f t="shared" si="2"/>
        <v>1435</v>
      </c>
      <c r="L23" s="37">
        <f t="shared" si="11"/>
        <v>3550</v>
      </c>
      <c r="M23" s="37">
        <f t="shared" si="4"/>
        <v>574.99999999999989</v>
      </c>
      <c r="N23" s="37">
        <f t="shared" si="12"/>
        <v>1520</v>
      </c>
      <c r="O23" s="37">
        <f t="shared" si="13"/>
        <v>3545.0000000000005</v>
      </c>
      <c r="P23" s="25">
        <v>0</v>
      </c>
      <c r="Q23" s="25">
        <v>25</v>
      </c>
      <c r="R23" s="25">
        <v>100</v>
      </c>
      <c r="S23" s="25">
        <f>K23+L23+M23+N23+O23+P23</f>
        <v>10625</v>
      </c>
      <c r="T23" s="25">
        <f t="shared" si="8"/>
        <v>4934</v>
      </c>
      <c r="U23" s="25">
        <f t="shared" si="10"/>
        <v>7670</v>
      </c>
      <c r="V23" s="25">
        <f t="shared" si="1"/>
        <v>45066</v>
      </c>
      <c r="W23" s="13"/>
    </row>
    <row r="24" spans="1:23" s="12" customFormat="1" ht="63" x14ac:dyDescent="0.2">
      <c r="A24" s="47">
        <v>12</v>
      </c>
      <c r="B24" s="38" t="s">
        <v>37</v>
      </c>
      <c r="C24" s="37" t="s">
        <v>30</v>
      </c>
      <c r="D24" s="37" t="s">
        <v>73</v>
      </c>
      <c r="E24" s="37" t="s">
        <v>88</v>
      </c>
      <c r="F24" s="37" t="s">
        <v>21</v>
      </c>
      <c r="G24" s="39">
        <v>44927</v>
      </c>
      <c r="H24" s="39">
        <v>45078</v>
      </c>
      <c r="I24" s="37">
        <v>40000</v>
      </c>
      <c r="J24" s="37">
        <v>442.65</v>
      </c>
      <c r="K24" s="37">
        <f t="shared" si="2"/>
        <v>1148</v>
      </c>
      <c r="L24" s="37">
        <f t="shared" si="11"/>
        <v>2840</v>
      </c>
      <c r="M24" s="37">
        <f t="shared" si="4"/>
        <v>460</v>
      </c>
      <c r="N24" s="37">
        <f t="shared" si="12"/>
        <v>1216</v>
      </c>
      <c r="O24" s="37">
        <f t="shared" si="13"/>
        <v>2836</v>
      </c>
      <c r="P24" s="25">
        <v>0</v>
      </c>
      <c r="Q24" s="25">
        <v>25</v>
      </c>
      <c r="R24" s="25"/>
      <c r="S24" s="25">
        <f t="shared" ref="S24" si="14">K24+L24+M24+N24+O24+P24</f>
        <v>8500</v>
      </c>
      <c r="T24" s="25">
        <f t="shared" si="8"/>
        <v>2831.65</v>
      </c>
      <c r="U24" s="25">
        <f t="shared" si="10"/>
        <v>6136</v>
      </c>
      <c r="V24" s="25">
        <f t="shared" si="1"/>
        <v>37168.35</v>
      </c>
      <c r="W24" s="13"/>
    </row>
    <row r="25" spans="1:23" s="12" customFormat="1" ht="42" x14ac:dyDescent="0.2">
      <c r="A25" s="47">
        <v>13</v>
      </c>
      <c r="B25" s="38" t="s">
        <v>38</v>
      </c>
      <c r="C25" s="37" t="s">
        <v>29</v>
      </c>
      <c r="D25" s="37" t="s">
        <v>74</v>
      </c>
      <c r="E25" s="37" t="s">
        <v>129</v>
      </c>
      <c r="F25" s="37" t="s">
        <v>21</v>
      </c>
      <c r="G25" s="39">
        <v>44927</v>
      </c>
      <c r="H25" s="39">
        <v>45078</v>
      </c>
      <c r="I25" s="37">
        <v>100000</v>
      </c>
      <c r="J25" s="37">
        <v>12105.44</v>
      </c>
      <c r="K25" s="37">
        <f t="shared" si="2"/>
        <v>2870</v>
      </c>
      <c r="L25" s="37">
        <f t="shared" si="11"/>
        <v>7100</v>
      </c>
      <c r="M25" s="37">
        <f t="shared" si="4"/>
        <v>1149.9999999999998</v>
      </c>
      <c r="N25" s="37">
        <f t="shared" si="12"/>
        <v>3040</v>
      </c>
      <c r="O25" s="37">
        <f t="shared" si="13"/>
        <v>7090.0000000000009</v>
      </c>
      <c r="P25" s="25">
        <v>0</v>
      </c>
      <c r="Q25" s="25">
        <v>25</v>
      </c>
      <c r="R25" s="25"/>
      <c r="S25" s="25">
        <f t="shared" ref="S25:S63" si="15">K25+L25+M25+N25+O25+P25</f>
        <v>21250</v>
      </c>
      <c r="T25" s="25">
        <f t="shared" si="8"/>
        <v>18040.440000000002</v>
      </c>
      <c r="U25" s="25">
        <f t="shared" si="10"/>
        <v>15340</v>
      </c>
      <c r="V25" s="25">
        <f t="shared" si="1"/>
        <v>81959.56</v>
      </c>
      <c r="W25" s="13"/>
    </row>
    <row r="26" spans="1:23" s="12" customFormat="1" ht="42" x14ac:dyDescent="0.2">
      <c r="A26" s="47">
        <v>14</v>
      </c>
      <c r="B26" s="38" t="s">
        <v>39</v>
      </c>
      <c r="C26" s="37" t="s">
        <v>29</v>
      </c>
      <c r="D26" s="37" t="s">
        <v>76</v>
      </c>
      <c r="E26" s="37" t="s">
        <v>89</v>
      </c>
      <c r="F26" s="37" t="s">
        <v>21</v>
      </c>
      <c r="G26" s="39">
        <v>44927</v>
      </c>
      <c r="H26" s="39">
        <v>45078</v>
      </c>
      <c r="I26" s="37">
        <v>45000</v>
      </c>
      <c r="J26" s="37">
        <v>1148.33</v>
      </c>
      <c r="K26" s="37">
        <f t="shared" si="2"/>
        <v>1291.5</v>
      </c>
      <c r="L26" s="37">
        <f t="shared" si="11"/>
        <v>3195</v>
      </c>
      <c r="M26" s="37">
        <f t="shared" si="4"/>
        <v>517.49999999999989</v>
      </c>
      <c r="N26" s="37">
        <f t="shared" si="12"/>
        <v>1368</v>
      </c>
      <c r="O26" s="37">
        <f t="shared" si="13"/>
        <v>3190.5</v>
      </c>
      <c r="P26" s="25">
        <v>0</v>
      </c>
      <c r="Q26" s="25">
        <v>25</v>
      </c>
      <c r="R26" s="25">
        <v>1368</v>
      </c>
      <c r="S26" s="25">
        <f t="shared" si="15"/>
        <v>9562.5</v>
      </c>
      <c r="T26" s="25">
        <f t="shared" si="8"/>
        <v>5200.83</v>
      </c>
      <c r="U26" s="25">
        <f t="shared" si="10"/>
        <v>6903</v>
      </c>
      <c r="V26" s="25">
        <f t="shared" si="1"/>
        <v>39799.17</v>
      </c>
      <c r="W26" s="13"/>
    </row>
    <row r="27" spans="1:23" s="12" customFormat="1" ht="42" x14ac:dyDescent="0.2">
      <c r="A27" s="47">
        <v>15</v>
      </c>
      <c r="B27" s="38" t="s">
        <v>40</v>
      </c>
      <c r="C27" s="37" t="s">
        <v>29</v>
      </c>
      <c r="D27" s="37" t="s">
        <v>75</v>
      </c>
      <c r="E27" s="37" t="s">
        <v>90</v>
      </c>
      <c r="F27" s="37" t="s">
        <v>21</v>
      </c>
      <c r="G27" s="39">
        <v>44774</v>
      </c>
      <c r="H27" s="39">
        <v>44958</v>
      </c>
      <c r="I27" s="37">
        <v>45000</v>
      </c>
      <c r="J27" s="37">
        <v>1148.33</v>
      </c>
      <c r="K27" s="37">
        <f t="shared" si="2"/>
        <v>1291.5</v>
      </c>
      <c r="L27" s="37">
        <f t="shared" si="11"/>
        <v>3195</v>
      </c>
      <c r="M27" s="37">
        <f t="shared" si="4"/>
        <v>517.49999999999989</v>
      </c>
      <c r="N27" s="37">
        <f t="shared" si="12"/>
        <v>1368</v>
      </c>
      <c r="O27" s="37">
        <f t="shared" si="13"/>
        <v>3190.5</v>
      </c>
      <c r="P27" s="25">
        <v>0</v>
      </c>
      <c r="Q27" s="25">
        <v>25</v>
      </c>
      <c r="R27" s="37"/>
      <c r="S27" s="25">
        <f t="shared" si="15"/>
        <v>9562.5</v>
      </c>
      <c r="T27" s="25">
        <f t="shared" si="8"/>
        <v>3832.83</v>
      </c>
      <c r="U27" s="25">
        <f t="shared" si="10"/>
        <v>6903</v>
      </c>
      <c r="V27" s="25">
        <f t="shared" si="1"/>
        <v>41167.17</v>
      </c>
      <c r="W27" s="13"/>
    </row>
    <row r="28" spans="1:23" s="12" customFormat="1" ht="42" x14ac:dyDescent="0.2">
      <c r="A28" s="47">
        <v>16</v>
      </c>
      <c r="B28" s="38" t="s">
        <v>41</v>
      </c>
      <c r="C28" s="37" t="s">
        <v>29</v>
      </c>
      <c r="D28" s="37" t="s">
        <v>75</v>
      </c>
      <c r="E28" s="37" t="s">
        <v>90</v>
      </c>
      <c r="F28" s="37" t="s">
        <v>21</v>
      </c>
      <c r="G28" s="39">
        <v>44774</v>
      </c>
      <c r="H28" s="39">
        <v>44958</v>
      </c>
      <c r="I28" s="37">
        <v>45000</v>
      </c>
      <c r="J28" s="37">
        <v>1148.33</v>
      </c>
      <c r="K28" s="37">
        <f t="shared" si="2"/>
        <v>1291.5</v>
      </c>
      <c r="L28" s="37">
        <f t="shared" si="11"/>
        <v>3195</v>
      </c>
      <c r="M28" s="37">
        <f t="shared" si="4"/>
        <v>517.49999999999989</v>
      </c>
      <c r="N28" s="37">
        <f t="shared" si="12"/>
        <v>1368</v>
      </c>
      <c r="O28" s="37">
        <f t="shared" si="13"/>
        <v>3190.5</v>
      </c>
      <c r="P28" s="25">
        <v>0</v>
      </c>
      <c r="Q28" s="25">
        <v>25</v>
      </c>
      <c r="R28" s="37"/>
      <c r="S28" s="25">
        <f t="shared" si="15"/>
        <v>9562.5</v>
      </c>
      <c r="T28" s="25">
        <f t="shared" si="8"/>
        <v>3832.83</v>
      </c>
      <c r="U28" s="25">
        <f t="shared" si="10"/>
        <v>6903</v>
      </c>
      <c r="V28" s="25">
        <f t="shared" si="1"/>
        <v>41167.17</v>
      </c>
      <c r="W28" s="13"/>
    </row>
    <row r="29" spans="1:23" s="12" customFormat="1" ht="42" x14ac:dyDescent="0.2">
      <c r="A29" s="47">
        <v>17</v>
      </c>
      <c r="B29" s="38" t="s">
        <v>108</v>
      </c>
      <c r="C29" s="37" t="s">
        <v>29</v>
      </c>
      <c r="D29" s="37" t="s">
        <v>109</v>
      </c>
      <c r="E29" s="37" t="s">
        <v>104</v>
      </c>
      <c r="F29" s="37" t="s">
        <v>21</v>
      </c>
      <c r="G29" s="39">
        <v>44805</v>
      </c>
      <c r="H29" s="39">
        <v>44986</v>
      </c>
      <c r="I29" s="37">
        <v>47000</v>
      </c>
      <c r="J29" s="37">
        <v>1430.6</v>
      </c>
      <c r="K29" s="37">
        <f t="shared" si="2"/>
        <v>1348.9</v>
      </c>
      <c r="L29" s="37">
        <f t="shared" si="11"/>
        <v>3337</v>
      </c>
      <c r="M29" s="37">
        <f t="shared" si="4"/>
        <v>540.49999999999989</v>
      </c>
      <c r="N29" s="37">
        <f t="shared" si="12"/>
        <v>1428.8</v>
      </c>
      <c r="O29" s="37">
        <f t="shared" si="13"/>
        <v>3332.3</v>
      </c>
      <c r="P29" s="25"/>
      <c r="Q29" s="25">
        <v>25</v>
      </c>
      <c r="R29" s="37">
        <v>3749.2</v>
      </c>
      <c r="S29" s="25">
        <f t="shared" ref="S29" si="16">K29+L29+M29+N29+O29+P29</f>
        <v>9987.5</v>
      </c>
      <c r="T29" s="40">
        <f>J29+K29+N29+P29+Q29+R29</f>
        <v>7982.5</v>
      </c>
      <c r="U29" s="25">
        <f t="shared" si="10"/>
        <v>7209.8</v>
      </c>
      <c r="V29" s="25">
        <f t="shared" si="1"/>
        <v>39017.5</v>
      </c>
      <c r="W29" s="13"/>
    </row>
    <row r="30" spans="1:23" s="12" customFormat="1" ht="63" x14ac:dyDescent="0.2">
      <c r="A30" s="47">
        <v>18</v>
      </c>
      <c r="B30" s="38" t="s">
        <v>42</v>
      </c>
      <c r="C30" s="37" t="s">
        <v>29</v>
      </c>
      <c r="D30" s="37" t="s">
        <v>71</v>
      </c>
      <c r="E30" s="37" t="s">
        <v>90</v>
      </c>
      <c r="F30" s="37" t="s">
        <v>21</v>
      </c>
      <c r="G30" s="39">
        <v>44805</v>
      </c>
      <c r="H30" s="39">
        <v>44986</v>
      </c>
      <c r="I30" s="37">
        <v>45000</v>
      </c>
      <c r="J30" s="37">
        <v>1148.33</v>
      </c>
      <c r="K30" s="37">
        <f t="shared" si="2"/>
        <v>1291.5</v>
      </c>
      <c r="L30" s="37">
        <f t="shared" si="11"/>
        <v>3195</v>
      </c>
      <c r="M30" s="37">
        <f t="shared" si="4"/>
        <v>517.49999999999989</v>
      </c>
      <c r="N30" s="37">
        <f t="shared" si="12"/>
        <v>1368</v>
      </c>
      <c r="O30" s="37">
        <f t="shared" si="13"/>
        <v>3190.5</v>
      </c>
      <c r="P30" s="25">
        <v>0</v>
      </c>
      <c r="Q30" s="25">
        <v>25</v>
      </c>
      <c r="R30" s="37"/>
      <c r="S30" s="25">
        <f t="shared" si="15"/>
        <v>9562.5</v>
      </c>
      <c r="T30" s="40">
        <f>J30+K30+N30+P30+Q30+R30</f>
        <v>3832.83</v>
      </c>
      <c r="U30" s="25">
        <f t="shared" si="10"/>
        <v>6903</v>
      </c>
      <c r="V30" s="25">
        <f t="shared" si="1"/>
        <v>41167.17</v>
      </c>
      <c r="W30" s="13"/>
    </row>
    <row r="31" spans="1:23" s="12" customFormat="1" ht="21" x14ac:dyDescent="0.2">
      <c r="A31" s="47">
        <v>19</v>
      </c>
      <c r="B31" s="38" t="s">
        <v>167</v>
      </c>
      <c r="C31" s="37" t="s">
        <v>30</v>
      </c>
      <c r="D31" s="37" t="s">
        <v>77</v>
      </c>
      <c r="E31" s="37" t="s">
        <v>104</v>
      </c>
      <c r="F31" s="37" t="s">
        <v>21</v>
      </c>
      <c r="G31" s="39">
        <v>44896</v>
      </c>
      <c r="H31" s="39">
        <v>45078</v>
      </c>
      <c r="I31" s="37">
        <v>47000</v>
      </c>
      <c r="J31" s="37">
        <v>1430.6</v>
      </c>
      <c r="K31" s="37">
        <f t="shared" si="2"/>
        <v>1348.9</v>
      </c>
      <c r="L31" s="37">
        <f t="shared" si="11"/>
        <v>3337</v>
      </c>
      <c r="M31" s="37">
        <f t="shared" si="4"/>
        <v>540.49999999999989</v>
      </c>
      <c r="N31" s="37">
        <f t="shared" si="12"/>
        <v>1428.8</v>
      </c>
      <c r="O31" s="37">
        <f t="shared" si="13"/>
        <v>3332.3</v>
      </c>
      <c r="P31" s="25">
        <v>0</v>
      </c>
      <c r="Q31" s="25">
        <v>25</v>
      </c>
      <c r="R31" s="37"/>
      <c r="S31" s="25">
        <f t="shared" si="15"/>
        <v>9987.5</v>
      </c>
      <c r="T31" s="40">
        <f>J31+K31+N31+P31+Q31+R31</f>
        <v>4233.3</v>
      </c>
      <c r="U31" s="25">
        <f t="shared" si="10"/>
        <v>7209.8</v>
      </c>
      <c r="V31" s="25">
        <f t="shared" si="1"/>
        <v>42766.7</v>
      </c>
      <c r="W31" s="13"/>
    </row>
    <row r="32" spans="1:23" s="12" customFormat="1" ht="42" x14ac:dyDescent="0.2">
      <c r="A32" s="47">
        <v>20</v>
      </c>
      <c r="B32" s="38" t="s">
        <v>43</v>
      </c>
      <c r="C32" s="37" t="s">
        <v>29</v>
      </c>
      <c r="D32" s="37" t="s">
        <v>75</v>
      </c>
      <c r="E32" s="37" t="s">
        <v>90</v>
      </c>
      <c r="F32" s="37" t="s">
        <v>21</v>
      </c>
      <c r="G32" s="39">
        <v>44774</v>
      </c>
      <c r="H32" s="39">
        <v>44958</v>
      </c>
      <c r="I32" s="37">
        <v>44000</v>
      </c>
      <c r="J32" s="37">
        <v>1007.19</v>
      </c>
      <c r="K32" s="37">
        <f t="shared" si="2"/>
        <v>1262.8</v>
      </c>
      <c r="L32" s="37">
        <f t="shared" si="11"/>
        <v>3124</v>
      </c>
      <c r="M32" s="37">
        <f t="shared" si="4"/>
        <v>505.99999999999994</v>
      </c>
      <c r="N32" s="37">
        <f t="shared" si="12"/>
        <v>1337.6</v>
      </c>
      <c r="O32" s="37">
        <f t="shared" si="13"/>
        <v>3119.6000000000004</v>
      </c>
      <c r="P32" s="25">
        <v>0</v>
      </c>
      <c r="Q32" s="25">
        <v>25</v>
      </c>
      <c r="R32" s="37"/>
      <c r="S32" s="25">
        <f t="shared" si="15"/>
        <v>9350</v>
      </c>
      <c r="T32" s="40">
        <f t="shared" ref="T32:T39" si="17">J32+K32+N32+P32+Q32+R32</f>
        <v>3632.5899999999997</v>
      </c>
      <c r="U32" s="25">
        <f t="shared" si="10"/>
        <v>6749.6</v>
      </c>
      <c r="V32" s="25">
        <f t="shared" si="1"/>
        <v>40367.410000000003</v>
      </c>
      <c r="W32" s="13"/>
    </row>
    <row r="33" spans="1:23" s="17" customFormat="1" ht="63" x14ac:dyDescent="0.2">
      <c r="A33" s="47">
        <v>21</v>
      </c>
      <c r="B33" s="38" t="s">
        <v>44</v>
      </c>
      <c r="C33" s="37" t="s">
        <v>29</v>
      </c>
      <c r="D33" s="37" t="s">
        <v>70</v>
      </c>
      <c r="E33" s="37" t="s">
        <v>87</v>
      </c>
      <c r="F33" s="37" t="s">
        <v>21</v>
      </c>
      <c r="G33" s="39">
        <v>44805</v>
      </c>
      <c r="H33" s="39">
        <v>44986</v>
      </c>
      <c r="I33" s="37">
        <v>50000</v>
      </c>
      <c r="J33" s="37">
        <v>1854</v>
      </c>
      <c r="K33" s="37">
        <f t="shared" si="2"/>
        <v>1435</v>
      </c>
      <c r="L33" s="37">
        <f t="shared" si="11"/>
        <v>3550</v>
      </c>
      <c r="M33" s="37">
        <f t="shared" si="4"/>
        <v>574.99999999999989</v>
      </c>
      <c r="N33" s="37">
        <f t="shared" si="12"/>
        <v>1520</v>
      </c>
      <c r="O33" s="37">
        <f t="shared" si="13"/>
        <v>3545.0000000000005</v>
      </c>
      <c r="P33" s="25">
        <v>0</v>
      </c>
      <c r="Q33" s="25">
        <v>25</v>
      </c>
      <c r="R33" s="37">
        <v>100</v>
      </c>
      <c r="S33" s="25">
        <f t="shared" si="15"/>
        <v>10625</v>
      </c>
      <c r="T33" s="40">
        <f t="shared" si="17"/>
        <v>4934</v>
      </c>
      <c r="U33" s="24">
        <f t="shared" si="10"/>
        <v>7670</v>
      </c>
      <c r="V33" s="25">
        <f t="shared" si="1"/>
        <v>45066</v>
      </c>
      <c r="W33" s="16"/>
    </row>
    <row r="34" spans="1:23" s="17" customFormat="1" ht="42" x14ac:dyDescent="0.2">
      <c r="A34" s="47">
        <v>22</v>
      </c>
      <c r="B34" s="38" t="s">
        <v>106</v>
      </c>
      <c r="C34" s="37" t="s">
        <v>29</v>
      </c>
      <c r="D34" s="37" t="s">
        <v>107</v>
      </c>
      <c r="E34" s="37" t="s">
        <v>90</v>
      </c>
      <c r="F34" s="37" t="s">
        <v>21</v>
      </c>
      <c r="G34" s="39">
        <v>44805</v>
      </c>
      <c r="H34" s="39">
        <v>44986</v>
      </c>
      <c r="I34" s="37">
        <v>45000</v>
      </c>
      <c r="J34" s="37">
        <v>1148.33</v>
      </c>
      <c r="K34" s="37">
        <f t="shared" si="2"/>
        <v>1291.5</v>
      </c>
      <c r="L34" s="37">
        <f t="shared" ref="L34" si="18">I34*7.1/100</f>
        <v>3195</v>
      </c>
      <c r="M34" s="37">
        <f t="shared" si="4"/>
        <v>517.49999999999989</v>
      </c>
      <c r="N34" s="37">
        <f t="shared" ref="N34" si="19">I34*3.04/100</f>
        <v>1368</v>
      </c>
      <c r="O34" s="37">
        <f t="shared" ref="O34" si="20">+I34*7.09%</f>
        <v>3190.5</v>
      </c>
      <c r="P34" s="25">
        <v>0</v>
      </c>
      <c r="Q34" s="25">
        <v>25</v>
      </c>
      <c r="R34" s="37"/>
      <c r="S34" s="25">
        <f t="shared" si="15"/>
        <v>9562.5</v>
      </c>
      <c r="T34" s="40">
        <f t="shared" si="17"/>
        <v>3832.83</v>
      </c>
      <c r="U34" s="24">
        <f t="shared" si="10"/>
        <v>6903</v>
      </c>
      <c r="V34" s="25">
        <f t="shared" si="1"/>
        <v>41167.17</v>
      </c>
      <c r="W34" s="16"/>
    </row>
    <row r="35" spans="1:23" s="17" customFormat="1" ht="42" x14ac:dyDescent="0.2">
      <c r="A35" s="47">
        <v>23</v>
      </c>
      <c r="B35" s="38" t="s">
        <v>110</v>
      </c>
      <c r="C35" s="37" t="s">
        <v>29</v>
      </c>
      <c r="D35" s="37" t="s">
        <v>78</v>
      </c>
      <c r="E35" s="37" t="s">
        <v>131</v>
      </c>
      <c r="F35" s="37" t="s">
        <v>21</v>
      </c>
      <c r="G35" s="39">
        <v>44835</v>
      </c>
      <c r="H35" s="39">
        <v>45017</v>
      </c>
      <c r="I35" s="37">
        <v>45000</v>
      </c>
      <c r="J35" s="37">
        <v>1148.33</v>
      </c>
      <c r="K35" s="37">
        <f t="shared" si="2"/>
        <v>1291.5</v>
      </c>
      <c r="L35" s="37">
        <f t="shared" ref="L35:L59" si="21">I35*7.1/100</f>
        <v>3195</v>
      </c>
      <c r="M35" s="37">
        <f t="shared" si="4"/>
        <v>517.49999999999989</v>
      </c>
      <c r="N35" s="37">
        <f t="shared" ref="N35:N59" si="22">I35*3.04/100</f>
        <v>1368</v>
      </c>
      <c r="O35" s="37">
        <f t="shared" ref="O35:O59" si="23">+I35*7.09%</f>
        <v>3190.5</v>
      </c>
      <c r="P35" s="25">
        <v>0</v>
      </c>
      <c r="Q35" s="25">
        <v>25</v>
      </c>
      <c r="R35" s="37">
        <v>831.6</v>
      </c>
      <c r="S35" s="25">
        <f t="shared" ref="S35:S59" si="24">K35+L35+M35+N35+O35+P35</f>
        <v>9562.5</v>
      </c>
      <c r="T35" s="40">
        <f t="shared" si="17"/>
        <v>4664.43</v>
      </c>
      <c r="U35" s="24">
        <f t="shared" ref="U35:U59" si="25">+L35+M35+O35</f>
        <v>6903</v>
      </c>
      <c r="V35" s="25">
        <f t="shared" si="1"/>
        <v>40335.57</v>
      </c>
      <c r="W35" s="16"/>
    </row>
    <row r="36" spans="1:23" s="17" customFormat="1" ht="42" x14ac:dyDescent="0.2">
      <c r="A36" s="47">
        <v>24</v>
      </c>
      <c r="B36" s="38" t="s">
        <v>111</v>
      </c>
      <c r="C36" s="37" t="s">
        <v>30</v>
      </c>
      <c r="D36" s="37" t="s">
        <v>80</v>
      </c>
      <c r="E36" s="37" t="s">
        <v>90</v>
      </c>
      <c r="F36" s="37" t="s">
        <v>21</v>
      </c>
      <c r="G36" s="39">
        <v>44805</v>
      </c>
      <c r="H36" s="39">
        <v>44986</v>
      </c>
      <c r="I36" s="37">
        <v>44000</v>
      </c>
      <c r="J36" s="37">
        <v>1007.19</v>
      </c>
      <c r="K36" s="37">
        <f t="shared" si="2"/>
        <v>1262.8</v>
      </c>
      <c r="L36" s="37">
        <f t="shared" si="21"/>
        <v>3124</v>
      </c>
      <c r="M36" s="37">
        <f t="shared" si="4"/>
        <v>505.99999999999994</v>
      </c>
      <c r="N36" s="37">
        <f t="shared" si="22"/>
        <v>1337.6</v>
      </c>
      <c r="O36" s="37">
        <f t="shared" si="23"/>
        <v>3119.6000000000004</v>
      </c>
      <c r="P36" s="25">
        <v>0</v>
      </c>
      <c r="Q36" s="25">
        <v>25</v>
      </c>
      <c r="R36" s="37">
        <v>100</v>
      </c>
      <c r="S36" s="25">
        <f t="shared" si="24"/>
        <v>9350</v>
      </c>
      <c r="T36" s="40">
        <f t="shared" si="17"/>
        <v>3732.5899999999997</v>
      </c>
      <c r="U36" s="24">
        <f t="shared" si="25"/>
        <v>6749.6</v>
      </c>
      <c r="V36" s="25">
        <f t="shared" si="1"/>
        <v>40267.410000000003</v>
      </c>
      <c r="W36" s="16"/>
    </row>
    <row r="37" spans="1:23" s="17" customFormat="1" ht="42" x14ac:dyDescent="0.2">
      <c r="A37" s="47">
        <v>25</v>
      </c>
      <c r="B37" s="38" t="s">
        <v>112</v>
      </c>
      <c r="C37" s="37" t="s">
        <v>29</v>
      </c>
      <c r="D37" s="37" t="s">
        <v>80</v>
      </c>
      <c r="E37" s="37" t="s">
        <v>90</v>
      </c>
      <c r="F37" s="37" t="s">
        <v>21</v>
      </c>
      <c r="G37" s="39">
        <v>44805</v>
      </c>
      <c r="H37" s="39">
        <v>44986</v>
      </c>
      <c r="I37" s="37">
        <v>44000</v>
      </c>
      <c r="J37" s="37">
        <v>1007.19</v>
      </c>
      <c r="K37" s="37">
        <f t="shared" si="2"/>
        <v>1262.8</v>
      </c>
      <c r="L37" s="37">
        <f t="shared" si="21"/>
        <v>3124</v>
      </c>
      <c r="M37" s="37">
        <f t="shared" si="4"/>
        <v>505.99999999999994</v>
      </c>
      <c r="N37" s="37">
        <f t="shared" si="22"/>
        <v>1337.6</v>
      </c>
      <c r="O37" s="37">
        <f t="shared" si="23"/>
        <v>3119.6000000000004</v>
      </c>
      <c r="P37" s="25">
        <v>0</v>
      </c>
      <c r="Q37" s="25">
        <v>25</v>
      </c>
      <c r="R37" s="37">
        <v>100</v>
      </c>
      <c r="S37" s="25">
        <f t="shared" si="24"/>
        <v>9350</v>
      </c>
      <c r="T37" s="40">
        <f t="shared" si="17"/>
        <v>3732.5899999999997</v>
      </c>
      <c r="U37" s="24">
        <f t="shared" si="25"/>
        <v>6749.6</v>
      </c>
      <c r="V37" s="25">
        <f t="shared" si="1"/>
        <v>40267.410000000003</v>
      </c>
      <c r="W37" s="16"/>
    </row>
    <row r="38" spans="1:23" s="17" customFormat="1" ht="42" x14ac:dyDescent="0.2">
      <c r="A38" s="47">
        <v>26</v>
      </c>
      <c r="B38" s="38" t="s">
        <v>113</v>
      </c>
      <c r="C38" s="37" t="s">
        <v>30</v>
      </c>
      <c r="D38" s="37" t="s">
        <v>80</v>
      </c>
      <c r="E38" s="37" t="s">
        <v>90</v>
      </c>
      <c r="F38" s="37" t="s">
        <v>21</v>
      </c>
      <c r="G38" s="39">
        <v>44805</v>
      </c>
      <c r="H38" s="39">
        <v>44986</v>
      </c>
      <c r="I38" s="37">
        <v>44000</v>
      </c>
      <c r="J38" s="37">
        <v>1007.19</v>
      </c>
      <c r="K38" s="37">
        <f t="shared" si="2"/>
        <v>1262.8</v>
      </c>
      <c r="L38" s="37">
        <f t="shared" si="21"/>
        <v>3124</v>
      </c>
      <c r="M38" s="37">
        <f t="shared" si="4"/>
        <v>505.99999999999994</v>
      </c>
      <c r="N38" s="37">
        <f t="shared" si="22"/>
        <v>1337.6</v>
      </c>
      <c r="O38" s="37">
        <f t="shared" si="23"/>
        <v>3119.6000000000004</v>
      </c>
      <c r="P38" s="25">
        <v>0</v>
      </c>
      <c r="Q38" s="25">
        <v>25</v>
      </c>
      <c r="R38" s="37">
        <v>100</v>
      </c>
      <c r="S38" s="25">
        <f t="shared" si="24"/>
        <v>9350</v>
      </c>
      <c r="T38" s="40">
        <f t="shared" si="17"/>
        <v>3732.5899999999997</v>
      </c>
      <c r="U38" s="24">
        <f t="shared" si="25"/>
        <v>6749.6</v>
      </c>
      <c r="V38" s="25">
        <f t="shared" si="1"/>
        <v>40267.410000000003</v>
      </c>
      <c r="W38" s="16"/>
    </row>
    <row r="39" spans="1:23" s="17" customFormat="1" ht="42" x14ac:dyDescent="0.2">
      <c r="A39" s="47">
        <v>27</v>
      </c>
      <c r="B39" s="38" t="s">
        <v>114</v>
      </c>
      <c r="C39" s="37" t="s">
        <v>29</v>
      </c>
      <c r="D39" s="37" t="s">
        <v>107</v>
      </c>
      <c r="E39" s="37" t="s">
        <v>93</v>
      </c>
      <c r="F39" s="37" t="s">
        <v>21</v>
      </c>
      <c r="G39" s="39">
        <v>44805</v>
      </c>
      <c r="H39" s="39">
        <v>44986</v>
      </c>
      <c r="I39" s="37">
        <v>44000</v>
      </c>
      <c r="J39" s="37">
        <v>1007.19</v>
      </c>
      <c r="K39" s="37">
        <f t="shared" si="2"/>
        <v>1262.8</v>
      </c>
      <c r="L39" s="37">
        <f t="shared" si="21"/>
        <v>3124</v>
      </c>
      <c r="M39" s="37">
        <f t="shared" si="4"/>
        <v>505.99999999999994</v>
      </c>
      <c r="N39" s="37">
        <f t="shared" si="22"/>
        <v>1337.6</v>
      </c>
      <c r="O39" s="37">
        <f t="shared" si="23"/>
        <v>3119.6000000000004</v>
      </c>
      <c r="P39" s="25">
        <v>0</v>
      </c>
      <c r="Q39" s="25">
        <v>25</v>
      </c>
      <c r="R39" s="37">
        <v>2000</v>
      </c>
      <c r="S39" s="25">
        <f t="shared" si="24"/>
        <v>9350</v>
      </c>
      <c r="T39" s="40">
        <f t="shared" si="17"/>
        <v>5632.59</v>
      </c>
      <c r="U39" s="24">
        <f t="shared" si="25"/>
        <v>6749.6</v>
      </c>
      <c r="V39" s="25">
        <f t="shared" si="1"/>
        <v>38367.410000000003</v>
      </c>
      <c r="W39" s="16"/>
    </row>
    <row r="40" spans="1:23" s="17" customFormat="1" ht="42" x14ac:dyDescent="0.2">
      <c r="A40" s="47">
        <v>28</v>
      </c>
      <c r="B40" s="38" t="s">
        <v>115</v>
      </c>
      <c r="C40" s="37" t="s">
        <v>29</v>
      </c>
      <c r="D40" s="37" t="s">
        <v>107</v>
      </c>
      <c r="E40" s="37" t="s">
        <v>90</v>
      </c>
      <c r="F40" s="37" t="s">
        <v>21</v>
      </c>
      <c r="G40" s="39">
        <v>44805</v>
      </c>
      <c r="H40" s="39">
        <v>44986</v>
      </c>
      <c r="I40" s="37">
        <v>44000</v>
      </c>
      <c r="J40" s="37">
        <v>1007.19</v>
      </c>
      <c r="K40" s="37">
        <f t="shared" si="2"/>
        <v>1262.8</v>
      </c>
      <c r="L40" s="37">
        <f t="shared" si="21"/>
        <v>3124</v>
      </c>
      <c r="M40" s="37">
        <f t="shared" si="4"/>
        <v>505.99999999999994</v>
      </c>
      <c r="N40" s="37">
        <f t="shared" si="22"/>
        <v>1337.6</v>
      </c>
      <c r="O40" s="37">
        <f t="shared" si="23"/>
        <v>3119.6000000000004</v>
      </c>
      <c r="P40" s="25">
        <v>0</v>
      </c>
      <c r="Q40" s="25">
        <v>25</v>
      </c>
      <c r="R40" s="37">
        <v>100</v>
      </c>
      <c r="S40" s="25">
        <f t="shared" si="24"/>
        <v>9350</v>
      </c>
      <c r="T40" s="25">
        <f>J40+K40+N40+P40+Q40+R40</f>
        <v>3732.5899999999997</v>
      </c>
      <c r="U40" s="24">
        <f t="shared" si="25"/>
        <v>6749.6</v>
      </c>
      <c r="V40" s="25">
        <f t="shared" si="1"/>
        <v>40267.410000000003</v>
      </c>
      <c r="W40" s="16"/>
    </row>
    <row r="41" spans="1:23" s="17" customFormat="1" ht="63" x14ac:dyDescent="0.2">
      <c r="A41" s="47">
        <v>29</v>
      </c>
      <c r="B41" s="38" t="s">
        <v>121</v>
      </c>
      <c r="C41" s="37" t="s">
        <v>29</v>
      </c>
      <c r="D41" s="37" t="s">
        <v>70</v>
      </c>
      <c r="E41" s="37" t="s">
        <v>123</v>
      </c>
      <c r="F41" s="37" t="s">
        <v>21</v>
      </c>
      <c r="G41" s="39">
        <v>44774</v>
      </c>
      <c r="H41" s="39">
        <v>44958</v>
      </c>
      <c r="I41" s="37">
        <v>50000</v>
      </c>
      <c r="J41" s="37">
        <v>1854</v>
      </c>
      <c r="K41" s="37">
        <f t="shared" si="2"/>
        <v>1435</v>
      </c>
      <c r="L41" s="37">
        <f t="shared" si="21"/>
        <v>3550</v>
      </c>
      <c r="M41" s="37">
        <f t="shared" si="4"/>
        <v>574.99999999999989</v>
      </c>
      <c r="N41" s="37">
        <f t="shared" si="22"/>
        <v>1520</v>
      </c>
      <c r="O41" s="37">
        <f t="shared" si="23"/>
        <v>3545.0000000000005</v>
      </c>
      <c r="P41" s="25">
        <v>0</v>
      </c>
      <c r="Q41" s="25">
        <v>25</v>
      </c>
      <c r="R41" s="37"/>
      <c r="S41" s="25">
        <f t="shared" si="24"/>
        <v>10625</v>
      </c>
      <c r="T41" s="25">
        <f>J41+K41+N41+P41+Q41+R41</f>
        <v>4834</v>
      </c>
      <c r="U41" s="24">
        <f t="shared" si="25"/>
        <v>7670</v>
      </c>
      <c r="V41" s="25">
        <f t="shared" si="1"/>
        <v>45166</v>
      </c>
      <c r="W41" s="16"/>
    </row>
    <row r="42" spans="1:23" s="17" customFormat="1" ht="42" x14ac:dyDescent="0.2">
      <c r="A42" s="47">
        <v>30</v>
      </c>
      <c r="B42" s="38" t="s">
        <v>122</v>
      </c>
      <c r="C42" s="37" t="s">
        <v>30</v>
      </c>
      <c r="D42" s="37" t="s">
        <v>83</v>
      </c>
      <c r="E42" s="37" t="s">
        <v>124</v>
      </c>
      <c r="F42" s="37" t="s">
        <v>21</v>
      </c>
      <c r="G42" s="39">
        <v>44774</v>
      </c>
      <c r="H42" s="39">
        <v>44958</v>
      </c>
      <c r="I42" s="37">
        <v>110000</v>
      </c>
      <c r="J42" s="37">
        <v>14457.69</v>
      </c>
      <c r="K42" s="37">
        <f t="shared" si="2"/>
        <v>3157</v>
      </c>
      <c r="L42" s="37">
        <f t="shared" si="21"/>
        <v>7810</v>
      </c>
      <c r="M42" s="37">
        <f t="shared" si="4"/>
        <v>1264.9999999999998</v>
      </c>
      <c r="N42" s="37">
        <f t="shared" si="22"/>
        <v>3344</v>
      </c>
      <c r="O42" s="37">
        <f t="shared" si="23"/>
        <v>7799.0000000000009</v>
      </c>
      <c r="P42" s="25">
        <v>0</v>
      </c>
      <c r="Q42" s="25">
        <v>25</v>
      </c>
      <c r="R42" s="37"/>
      <c r="S42" s="25">
        <f t="shared" si="24"/>
        <v>23375</v>
      </c>
      <c r="T42" s="25">
        <f t="shared" ref="T42:T67" si="26">J42+K42+N42+P42+Q42+R42</f>
        <v>20983.690000000002</v>
      </c>
      <c r="U42" s="24">
        <f t="shared" si="25"/>
        <v>16874</v>
      </c>
      <c r="V42" s="25">
        <f t="shared" si="1"/>
        <v>89016.31</v>
      </c>
      <c r="W42" s="16"/>
    </row>
    <row r="43" spans="1:23" s="17" customFormat="1" ht="63" x14ac:dyDescent="0.2">
      <c r="A43" s="47">
        <v>31</v>
      </c>
      <c r="B43" s="38" t="s">
        <v>116</v>
      </c>
      <c r="C43" s="37" t="s">
        <v>29</v>
      </c>
      <c r="D43" s="37" t="s">
        <v>70</v>
      </c>
      <c r="E43" s="37" t="s">
        <v>87</v>
      </c>
      <c r="F43" s="37" t="s">
        <v>21</v>
      </c>
      <c r="G43" s="39">
        <v>44927</v>
      </c>
      <c r="H43" s="39">
        <v>45078</v>
      </c>
      <c r="I43" s="37">
        <v>45000</v>
      </c>
      <c r="J43" s="37">
        <v>1148.33</v>
      </c>
      <c r="K43" s="37">
        <f t="shared" si="2"/>
        <v>1291.5</v>
      </c>
      <c r="L43" s="37">
        <f t="shared" si="21"/>
        <v>3195</v>
      </c>
      <c r="M43" s="37">
        <f t="shared" si="4"/>
        <v>517.49999999999989</v>
      </c>
      <c r="N43" s="37">
        <f t="shared" si="22"/>
        <v>1368</v>
      </c>
      <c r="O43" s="37">
        <f t="shared" si="23"/>
        <v>3190.5</v>
      </c>
      <c r="P43" s="25">
        <v>0</v>
      </c>
      <c r="Q43" s="25">
        <v>25</v>
      </c>
      <c r="R43" s="37"/>
      <c r="S43" s="25">
        <f t="shared" si="24"/>
        <v>9562.5</v>
      </c>
      <c r="T43" s="25">
        <f t="shared" si="26"/>
        <v>3832.83</v>
      </c>
      <c r="U43" s="24">
        <f t="shared" si="25"/>
        <v>6903</v>
      </c>
      <c r="V43" s="25">
        <f t="shared" si="1"/>
        <v>41167.17</v>
      </c>
      <c r="W43" s="16"/>
    </row>
    <row r="44" spans="1:23" s="17" customFormat="1" ht="42" x14ac:dyDescent="0.2">
      <c r="A44" s="47">
        <v>32</v>
      </c>
      <c r="B44" s="38" t="s">
        <v>117</v>
      </c>
      <c r="C44" s="37" t="s">
        <v>29</v>
      </c>
      <c r="D44" s="37" t="s">
        <v>79</v>
      </c>
      <c r="E44" s="37" t="s">
        <v>118</v>
      </c>
      <c r="F44" s="37" t="s">
        <v>21</v>
      </c>
      <c r="G44" s="39">
        <v>44927</v>
      </c>
      <c r="H44" s="39">
        <v>45078</v>
      </c>
      <c r="I44" s="37">
        <v>45000</v>
      </c>
      <c r="J44" s="37">
        <v>1148.33</v>
      </c>
      <c r="K44" s="37">
        <f t="shared" si="2"/>
        <v>1291.5</v>
      </c>
      <c r="L44" s="37">
        <f t="shared" si="21"/>
        <v>3195</v>
      </c>
      <c r="M44" s="37">
        <f t="shared" si="4"/>
        <v>517.49999999999989</v>
      </c>
      <c r="N44" s="37">
        <f t="shared" si="22"/>
        <v>1368</v>
      </c>
      <c r="O44" s="37">
        <f t="shared" si="23"/>
        <v>3190.5</v>
      </c>
      <c r="P44" s="25">
        <v>0</v>
      </c>
      <c r="Q44" s="25">
        <v>25</v>
      </c>
      <c r="R44" s="37">
        <v>5218.32</v>
      </c>
      <c r="S44" s="25">
        <f t="shared" si="24"/>
        <v>9562.5</v>
      </c>
      <c r="T44" s="25">
        <f t="shared" si="26"/>
        <v>9051.15</v>
      </c>
      <c r="U44" s="24">
        <f t="shared" si="25"/>
        <v>6903</v>
      </c>
      <c r="V44" s="25">
        <f t="shared" si="1"/>
        <v>35948.85</v>
      </c>
      <c r="W44" s="16"/>
    </row>
    <row r="45" spans="1:23" s="17" customFormat="1" ht="63" x14ac:dyDescent="0.2">
      <c r="A45" s="47">
        <v>33</v>
      </c>
      <c r="B45" s="38" t="s">
        <v>146</v>
      </c>
      <c r="C45" s="37" t="s">
        <v>29</v>
      </c>
      <c r="D45" s="37" t="s">
        <v>71</v>
      </c>
      <c r="E45" s="37" t="s">
        <v>90</v>
      </c>
      <c r="F45" s="37" t="s">
        <v>21</v>
      </c>
      <c r="G45" s="39">
        <v>44927</v>
      </c>
      <c r="H45" s="39">
        <v>45078</v>
      </c>
      <c r="I45" s="37">
        <v>45000</v>
      </c>
      <c r="J45" s="37">
        <v>1148.33</v>
      </c>
      <c r="K45" s="37">
        <f t="shared" si="2"/>
        <v>1291.5</v>
      </c>
      <c r="L45" s="37">
        <f t="shared" si="21"/>
        <v>3195</v>
      </c>
      <c r="M45" s="37">
        <f t="shared" si="4"/>
        <v>517.49999999999989</v>
      </c>
      <c r="N45" s="37">
        <f t="shared" si="22"/>
        <v>1368</v>
      </c>
      <c r="O45" s="37">
        <f t="shared" si="23"/>
        <v>3190.5</v>
      </c>
      <c r="P45" s="25">
        <v>0</v>
      </c>
      <c r="Q45" s="25">
        <v>25</v>
      </c>
      <c r="R45" s="37"/>
      <c r="S45" s="25">
        <f t="shared" si="24"/>
        <v>9562.5</v>
      </c>
      <c r="T45" s="25">
        <f t="shared" si="26"/>
        <v>3832.83</v>
      </c>
      <c r="U45" s="24">
        <f t="shared" si="25"/>
        <v>6903</v>
      </c>
      <c r="V45" s="25">
        <f t="shared" si="1"/>
        <v>41167.17</v>
      </c>
      <c r="W45" s="16"/>
    </row>
    <row r="46" spans="1:23" s="17" customFormat="1" ht="42" x14ac:dyDescent="0.2">
      <c r="A46" s="47">
        <v>34</v>
      </c>
      <c r="B46" s="38" t="s">
        <v>147</v>
      </c>
      <c r="C46" s="37" t="s">
        <v>29</v>
      </c>
      <c r="D46" s="37" t="s">
        <v>107</v>
      </c>
      <c r="E46" s="37" t="s">
        <v>90</v>
      </c>
      <c r="F46" s="37" t="s">
        <v>21</v>
      </c>
      <c r="G46" s="39">
        <v>44774</v>
      </c>
      <c r="H46" s="39">
        <v>44958</v>
      </c>
      <c r="I46" s="37">
        <v>47000</v>
      </c>
      <c r="J46" s="37">
        <v>1430.6</v>
      </c>
      <c r="K46" s="37">
        <f t="shared" si="2"/>
        <v>1348.9</v>
      </c>
      <c r="L46" s="37">
        <f t="shared" si="21"/>
        <v>3337</v>
      </c>
      <c r="M46" s="37">
        <f t="shared" si="4"/>
        <v>540.49999999999989</v>
      </c>
      <c r="N46" s="37">
        <f t="shared" si="22"/>
        <v>1428.8</v>
      </c>
      <c r="O46" s="37">
        <f t="shared" si="23"/>
        <v>3332.3</v>
      </c>
      <c r="P46" s="25">
        <v>0</v>
      </c>
      <c r="Q46" s="25">
        <v>25</v>
      </c>
      <c r="R46" s="37"/>
      <c r="S46" s="25">
        <f t="shared" si="24"/>
        <v>9987.5</v>
      </c>
      <c r="T46" s="25">
        <f t="shared" si="26"/>
        <v>4233.3</v>
      </c>
      <c r="U46" s="24">
        <f t="shared" si="25"/>
        <v>7209.8</v>
      </c>
      <c r="V46" s="25">
        <f t="shared" si="1"/>
        <v>42766.7</v>
      </c>
      <c r="W46" s="16"/>
    </row>
    <row r="47" spans="1:23" s="17" customFormat="1" ht="42" x14ac:dyDescent="0.2">
      <c r="A47" s="47">
        <v>35</v>
      </c>
      <c r="B47" s="38" t="s">
        <v>148</v>
      </c>
      <c r="C47" s="37" t="s">
        <v>29</v>
      </c>
      <c r="D47" s="37" t="s">
        <v>107</v>
      </c>
      <c r="E47" s="37" t="s">
        <v>90</v>
      </c>
      <c r="F47" s="37" t="s">
        <v>21</v>
      </c>
      <c r="G47" s="39">
        <v>44774</v>
      </c>
      <c r="H47" s="39">
        <v>44958</v>
      </c>
      <c r="I47" s="37">
        <v>45000</v>
      </c>
      <c r="J47" s="37">
        <v>1148.33</v>
      </c>
      <c r="K47" s="37">
        <f t="shared" si="2"/>
        <v>1291.5</v>
      </c>
      <c r="L47" s="37">
        <f t="shared" si="21"/>
        <v>3195</v>
      </c>
      <c r="M47" s="37">
        <f t="shared" si="4"/>
        <v>517.49999999999989</v>
      </c>
      <c r="N47" s="37">
        <f t="shared" si="22"/>
        <v>1368</v>
      </c>
      <c r="O47" s="37">
        <f t="shared" si="23"/>
        <v>3190.5</v>
      </c>
      <c r="P47" s="25">
        <v>0</v>
      </c>
      <c r="Q47" s="25">
        <v>25</v>
      </c>
      <c r="R47" s="37"/>
      <c r="S47" s="25">
        <f t="shared" si="24"/>
        <v>9562.5</v>
      </c>
      <c r="T47" s="25">
        <f t="shared" si="26"/>
        <v>3832.83</v>
      </c>
      <c r="U47" s="24">
        <f t="shared" si="25"/>
        <v>6903</v>
      </c>
      <c r="V47" s="25">
        <f t="shared" si="1"/>
        <v>41167.17</v>
      </c>
      <c r="W47" s="16"/>
    </row>
    <row r="48" spans="1:23" s="17" customFormat="1" ht="63" x14ac:dyDescent="0.2">
      <c r="A48" s="47">
        <v>36</v>
      </c>
      <c r="B48" s="38" t="s">
        <v>149</v>
      </c>
      <c r="C48" s="37" t="s">
        <v>29</v>
      </c>
      <c r="D48" s="37" t="s">
        <v>150</v>
      </c>
      <c r="E48" s="37" t="s">
        <v>151</v>
      </c>
      <c r="F48" s="37" t="s">
        <v>21</v>
      </c>
      <c r="G48" s="39">
        <v>44774</v>
      </c>
      <c r="H48" s="39">
        <v>44958</v>
      </c>
      <c r="I48" s="37">
        <v>50000</v>
      </c>
      <c r="J48" s="37">
        <v>1854</v>
      </c>
      <c r="K48" s="37">
        <f t="shared" si="2"/>
        <v>1435</v>
      </c>
      <c r="L48" s="37">
        <f t="shared" si="21"/>
        <v>3550</v>
      </c>
      <c r="M48" s="37">
        <f t="shared" si="4"/>
        <v>574.99999999999989</v>
      </c>
      <c r="N48" s="37">
        <f t="shared" si="22"/>
        <v>1520</v>
      </c>
      <c r="O48" s="37">
        <f t="shared" si="23"/>
        <v>3545.0000000000005</v>
      </c>
      <c r="P48" s="25">
        <v>0</v>
      </c>
      <c r="Q48" s="25">
        <v>25</v>
      </c>
      <c r="R48" s="37"/>
      <c r="S48" s="25">
        <f t="shared" si="24"/>
        <v>10625</v>
      </c>
      <c r="T48" s="25">
        <f t="shared" si="26"/>
        <v>4834</v>
      </c>
      <c r="U48" s="24">
        <f t="shared" si="25"/>
        <v>7670</v>
      </c>
      <c r="V48" s="25">
        <f t="shared" si="1"/>
        <v>45166</v>
      </c>
      <c r="W48" s="16"/>
    </row>
    <row r="49" spans="1:23" s="17" customFormat="1" ht="42" x14ac:dyDescent="0.2">
      <c r="A49" s="47">
        <v>37</v>
      </c>
      <c r="B49" s="38" t="s">
        <v>153</v>
      </c>
      <c r="C49" s="37" t="s">
        <v>29</v>
      </c>
      <c r="D49" s="37" t="s">
        <v>75</v>
      </c>
      <c r="E49" s="37" t="s">
        <v>90</v>
      </c>
      <c r="F49" s="37" t="s">
        <v>21</v>
      </c>
      <c r="G49" s="39">
        <v>44805</v>
      </c>
      <c r="H49" s="39">
        <v>44986</v>
      </c>
      <c r="I49" s="37">
        <v>45000</v>
      </c>
      <c r="J49" s="37">
        <v>1148.33</v>
      </c>
      <c r="K49" s="37">
        <f t="shared" si="2"/>
        <v>1291.5</v>
      </c>
      <c r="L49" s="37">
        <f t="shared" si="21"/>
        <v>3195</v>
      </c>
      <c r="M49" s="37">
        <f t="shared" si="4"/>
        <v>517.49999999999989</v>
      </c>
      <c r="N49" s="37">
        <f t="shared" si="22"/>
        <v>1368</v>
      </c>
      <c r="O49" s="37">
        <f t="shared" si="23"/>
        <v>3190.5</v>
      </c>
      <c r="P49" s="25">
        <v>0</v>
      </c>
      <c r="Q49" s="25">
        <v>25</v>
      </c>
      <c r="R49" s="37"/>
      <c r="S49" s="25">
        <f t="shared" si="24"/>
        <v>9562.5</v>
      </c>
      <c r="T49" s="25">
        <f t="shared" si="26"/>
        <v>3832.83</v>
      </c>
      <c r="U49" s="24">
        <f t="shared" si="25"/>
        <v>6903</v>
      </c>
      <c r="V49" s="25">
        <f t="shared" si="1"/>
        <v>41167.17</v>
      </c>
      <c r="W49" s="16"/>
    </row>
    <row r="50" spans="1:23" s="17" customFormat="1" ht="42" x14ac:dyDescent="0.2">
      <c r="A50" s="47">
        <v>38</v>
      </c>
      <c r="B50" s="38" t="s">
        <v>154</v>
      </c>
      <c r="C50" s="37" t="s">
        <v>29</v>
      </c>
      <c r="D50" s="37" t="s">
        <v>75</v>
      </c>
      <c r="E50" s="37" t="s">
        <v>90</v>
      </c>
      <c r="F50" s="37" t="s">
        <v>21</v>
      </c>
      <c r="G50" s="39">
        <v>44805</v>
      </c>
      <c r="H50" s="39">
        <v>44986</v>
      </c>
      <c r="I50" s="37">
        <v>47000</v>
      </c>
      <c r="J50" s="37">
        <v>1430.6</v>
      </c>
      <c r="K50" s="37">
        <f t="shared" si="2"/>
        <v>1348.9</v>
      </c>
      <c r="L50" s="37">
        <f t="shared" si="21"/>
        <v>3337</v>
      </c>
      <c r="M50" s="37">
        <f t="shared" si="4"/>
        <v>540.49999999999989</v>
      </c>
      <c r="N50" s="37">
        <f t="shared" si="22"/>
        <v>1428.8</v>
      </c>
      <c r="O50" s="37">
        <f t="shared" si="23"/>
        <v>3332.3</v>
      </c>
      <c r="P50" s="25">
        <v>0</v>
      </c>
      <c r="Q50" s="25">
        <v>25</v>
      </c>
      <c r="R50" s="37"/>
      <c r="S50" s="25">
        <f t="shared" si="24"/>
        <v>9987.5</v>
      </c>
      <c r="T50" s="25">
        <f t="shared" si="26"/>
        <v>4233.3</v>
      </c>
      <c r="U50" s="24">
        <f t="shared" si="25"/>
        <v>7209.8</v>
      </c>
      <c r="V50" s="25">
        <f t="shared" si="1"/>
        <v>42766.7</v>
      </c>
      <c r="W50" s="16"/>
    </row>
    <row r="51" spans="1:23" s="17" customFormat="1" ht="63" x14ac:dyDescent="0.2">
      <c r="A51" s="47">
        <v>39</v>
      </c>
      <c r="B51" s="38" t="s">
        <v>155</v>
      </c>
      <c r="C51" s="37" t="s">
        <v>29</v>
      </c>
      <c r="D51" s="37" t="s">
        <v>71</v>
      </c>
      <c r="E51" s="37" t="s">
        <v>90</v>
      </c>
      <c r="F51" s="37" t="s">
        <v>21</v>
      </c>
      <c r="G51" s="39">
        <v>44805</v>
      </c>
      <c r="H51" s="39">
        <v>44986</v>
      </c>
      <c r="I51" s="37">
        <v>50000</v>
      </c>
      <c r="J51" s="37">
        <v>1854</v>
      </c>
      <c r="K51" s="37">
        <f t="shared" si="2"/>
        <v>1435</v>
      </c>
      <c r="L51" s="37">
        <f t="shared" si="21"/>
        <v>3550</v>
      </c>
      <c r="M51" s="37">
        <f t="shared" si="4"/>
        <v>574.99999999999989</v>
      </c>
      <c r="N51" s="37">
        <f t="shared" si="22"/>
        <v>1520</v>
      </c>
      <c r="O51" s="37">
        <f t="shared" si="23"/>
        <v>3545.0000000000005</v>
      </c>
      <c r="P51" s="25">
        <v>0</v>
      </c>
      <c r="Q51" s="25">
        <v>25</v>
      </c>
      <c r="R51" s="37"/>
      <c r="S51" s="25">
        <f t="shared" si="24"/>
        <v>10625</v>
      </c>
      <c r="T51" s="25">
        <f t="shared" si="26"/>
        <v>4834</v>
      </c>
      <c r="U51" s="24">
        <f t="shared" si="25"/>
        <v>7670</v>
      </c>
      <c r="V51" s="25">
        <f t="shared" si="1"/>
        <v>45166</v>
      </c>
      <c r="W51" s="16"/>
    </row>
    <row r="52" spans="1:23" s="17" customFormat="1" ht="42" x14ac:dyDescent="0.2">
      <c r="A52" s="47">
        <v>40</v>
      </c>
      <c r="B52" s="38" t="s">
        <v>156</v>
      </c>
      <c r="C52" s="37" t="s">
        <v>29</v>
      </c>
      <c r="D52" s="37" t="s">
        <v>75</v>
      </c>
      <c r="E52" s="37" t="s">
        <v>90</v>
      </c>
      <c r="F52" s="37" t="s">
        <v>21</v>
      </c>
      <c r="G52" s="39">
        <v>44805</v>
      </c>
      <c r="H52" s="39">
        <v>44986</v>
      </c>
      <c r="I52" s="37">
        <v>45000</v>
      </c>
      <c r="J52" s="37">
        <v>1148.33</v>
      </c>
      <c r="K52" s="37">
        <f t="shared" si="2"/>
        <v>1291.5</v>
      </c>
      <c r="L52" s="37">
        <f t="shared" si="21"/>
        <v>3195</v>
      </c>
      <c r="M52" s="37">
        <f t="shared" si="4"/>
        <v>517.49999999999989</v>
      </c>
      <c r="N52" s="37">
        <f t="shared" si="22"/>
        <v>1368</v>
      </c>
      <c r="O52" s="37">
        <f t="shared" si="23"/>
        <v>3190.5</v>
      </c>
      <c r="P52" s="25">
        <v>0</v>
      </c>
      <c r="Q52" s="25">
        <v>25</v>
      </c>
      <c r="R52" s="37"/>
      <c r="S52" s="25">
        <f t="shared" si="24"/>
        <v>9562.5</v>
      </c>
      <c r="T52" s="25">
        <f t="shared" si="26"/>
        <v>3832.83</v>
      </c>
      <c r="U52" s="24">
        <f t="shared" si="25"/>
        <v>6903</v>
      </c>
      <c r="V52" s="25">
        <f t="shared" si="1"/>
        <v>41167.17</v>
      </c>
      <c r="W52" s="16"/>
    </row>
    <row r="53" spans="1:23" s="17" customFormat="1" ht="63" x14ac:dyDescent="0.2">
      <c r="A53" s="47">
        <v>41</v>
      </c>
      <c r="B53" s="38" t="s">
        <v>157</v>
      </c>
      <c r="C53" s="37" t="s">
        <v>29</v>
      </c>
      <c r="D53" s="37" t="s">
        <v>71</v>
      </c>
      <c r="E53" s="37" t="s">
        <v>90</v>
      </c>
      <c r="F53" s="37" t="s">
        <v>21</v>
      </c>
      <c r="G53" s="39">
        <v>44805</v>
      </c>
      <c r="H53" s="39">
        <v>44986</v>
      </c>
      <c r="I53" s="37">
        <v>45000</v>
      </c>
      <c r="J53" s="37">
        <v>1148.33</v>
      </c>
      <c r="K53" s="37">
        <f t="shared" si="2"/>
        <v>1291.5</v>
      </c>
      <c r="L53" s="37">
        <f t="shared" si="21"/>
        <v>3195</v>
      </c>
      <c r="M53" s="37">
        <f t="shared" si="4"/>
        <v>517.49999999999989</v>
      </c>
      <c r="N53" s="37">
        <f t="shared" si="22"/>
        <v>1368</v>
      </c>
      <c r="O53" s="37">
        <f t="shared" si="23"/>
        <v>3190.5</v>
      </c>
      <c r="P53" s="25">
        <v>0</v>
      </c>
      <c r="Q53" s="25">
        <v>25</v>
      </c>
      <c r="R53" s="37">
        <v>1100</v>
      </c>
      <c r="S53" s="25">
        <f t="shared" si="24"/>
        <v>9562.5</v>
      </c>
      <c r="T53" s="25">
        <f t="shared" si="26"/>
        <v>4932.83</v>
      </c>
      <c r="U53" s="24">
        <f t="shared" si="25"/>
        <v>6903</v>
      </c>
      <c r="V53" s="25">
        <f t="shared" si="1"/>
        <v>40067.17</v>
      </c>
      <c r="W53" s="16"/>
    </row>
    <row r="54" spans="1:23" s="17" customFormat="1" ht="42" x14ac:dyDescent="0.2">
      <c r="A54" s="47">
        <v>42</v>
      </c>
      <c r="B54" s="38" t="s">
        <v>158</v>
      </c>
      <c r="C54" s="37" t="s">
        <v>29</v>
      </c>
      <c r="D54" s="37" t="s">
        <v>75</v>
      </c>
      <c r="E54" s="37" t="s">
        <v>90</v>
      </c>
      <c r="F54" s="37" t="s">
        <v>21</v>
      </c>
      <c r="G54" s="39">
        <v>44805</v>
      </c>
      <c r="H54" s="39">
        <v>44986</v>
      </c>
      <c r="I54" s="37">
        <v>45000</v>
      </c>
      <c r="J54" s="37">
        <v>1148.33</v>
      </c>
      <c r="K54" s="37">
        <f t="shared" si="2"/>
        <v>1291.5</v>
      </c>
      <c r="L54" s="37">
        <f t="shared" si="21"/>
        <v>3195</v>
      </c>
      <c r="M54" s="37">
        <f t="shared" si="4"/>
        <v>517.49999999999989</v>
      </c>
      <c r="N54" s="37">
        <f t="shared" si="22"/>
        <v>1368</v>
      </c>
      <c r="O54" s="37">
        <f t="shared" si="23"/>
        <v>3190.5</v>
      </c>
      <c r="P54" s="25">
        <v>0</v>
      </c>
      <c r="Q54" s="25">
        <v>25</v>
      </c>
      <c r="R54" s="37"/>
      <c r="S54" s="25">
        <f t="shared" si="24"/>
        <v>9562.5</v>
      </c>
      <c r="T54" s="25">
        <f t="shared" si="26"/>
        <v>3832.83</v>
      </c>
      <c r="U54" s="24">
        <f t="shared" si="25"/>
        <v>6903</v>
      </c>
      <c r="V54" s="25">
        <f t="shared" si="1"/>
        <v>41167.17</v>
      </c>
      <c r="W54" s="16"/>
    </row>
    <row r="55" spans="1:23" s="17" customFormat="1" ht="42" x14ac:dyDescent="0.2">
      <c r="A55" s="47">
        <v>43</v>
      </c>
      <c r="B55" s="38" t="s">
        <v>159</v>
      </c>
      <c r="C55" s="37" t="s">
        <v>29</v>
      </c>
      <c r="D55" s="37" t="s">
        <v>80</v>
      </c>
      <c r="E55" s="37" t="s">
        <v>90</v>
      </c>
      <c r="F55" s="37" t="s">
        <v>21</v>
      </c>
      <c r="G55" s="39">
        <v>44805</v>
      </c>
      <c r="H55" s="39">
        <v>44986</v>
      </c>
      <c r="I55" s="37">
        <v>45000</v>
      </c>
      <c r="J55" s="37">
        <v>1148.33</v>
      </c>
      <c r="K55" s="37">
        <f t="shared" si="2"/>
        <v>1291.5</v>
      </c>
      <c r="L55" s="37">
        <f t="shared" si="21"/>
        <v>3195</v>
      </c>
      <c r="M55" s="37">
        <f t="shared" si="4"/>
        <v>517.49999999999989</v>
      </c>
      <c r="N55" s="37">
        <f t="shared" si="22"/>
        <v>1368</v>
      </c>
      <c r="O55" s="37">
        <f t="shared" si="23"/>
        <v>3190.5</v>
      </c>
      <c r="P55" s="25">
        <v>0</v>
      </c>
      <c r="Q55" s="25">
        <v>25</v>
      </c>
      <c r="R55" s="37"/>
      <c r="S55" s="25">
        <f t="shared" si="24"/>
        <v>9562.5</v>
      </c>
      <c r="T55" s="25">
        <f t="shared" si="26"/>
        <v>3832.83</v>
      </c>
      <c r="U55" s="24">
        <f t="shared" si="25"/>
        <v>6903</v>
      </c>
      <c r="V55" s="25">
        <f t="shared" si="1"/>
        <v>41167.17</v>
      </c>
      <c r="W55" s="16"/>
    </row>
    <row r="56" spans="1:23" s="17" customFormat="1" ht="63" x14ac:dyDescent="0.2">
      <c r="A56" s="47">
        <v>44</v>
      </c>
      <c r="B56" s="38" t="s">
        <v>160</v>
      </c>
      <c r="C56" s="37" t="s">
        <v>29</v>
      </c>
      <c r="D56" s="37" t="s">
        <v>71</v>
      </c>
      <c r="E56" s="37" t="s">
        <v>161</v>
      </c>
      <c r="F56" s="37" t="s">
        <v>21</v>
      </c>
      <c r="G56" s="39">
        <v>44805</v>
      </c>
      <c r="H56" s="39">
        <v>44986</v>
      </c>
      <c r="I56" s="37">
        <v>100000</v>
      </c>
      <c r="J56" s="37">
        <v>12105.44</v>
      </c>
      <c r="K56" s="37">
        <f t="shared" si="2"/>
        <v>2870</v>
      </c>
      <c r="L56" s="37">
        <f t="shared" si="21"/>
        <v>7100</v>
      </c>
      <c r="M56" s="37">
        <f t="shared" si="4"/>
        <v>1149.9999999999998</v>
      </c>
      <c r="N56" s="37">
        <f t="shared" si="22"/>
        <v>3040</v>
      </c>
      <c r="O56" s="37">
        <f t="shared" si="23"/>
        <v>7090.0000000000009</v>
      </c>
      <c r="P56" s="25">
        <v>0</v>
      </c>
      <c r="Q56" s="25">
        <v>25</v>
      </c>
      <c r="R56" s="37"/>
      <c r="S56" s="25">
        <f t="shared" si="24"/>
        <v>21250</v>
      </c>
      <c r="T56" s="25">
        <f t="shared" si="26"/>
        <v>18040.440000000002</v>
      </c>
      <c r="U56" s="24">
        <f t="shared" si="25"/>
        <v>15340</v>
      </c>
      <c r="V56" s="25">
        <f t="shared" si="1"/>
        <v>81959.56</v>
      </c>
      <c r="W56" s="16"/>
    </row>
    <row r="57" spans="1:23" s="17" customFormat="1" ht="63" x14ac:dyDescent="0.2">
      <c r="A57" s="47">
        <v>45</v>
      </c>
      <c r="B57" s="38" t="s">
        <v>164</v>
      </c>
      <c r="C57" s="37" t="s">
        <v>29</v>
      </c>
      <c r="D57" s="37" t="s">
        <v>81</v>
      </c>
      <c r="E57" s="37" t="s">
        <v>165</v>
      </c>
      <c r="F57" s="37" t="s">
        <v>21</v>
      </c>
      <c r="G57" s="39">
        <v>44835</v>
      </c>
      <c r="H57" s="39">
        <v>45017</v>
      </c>
      <c r="I57" s="37">
        <v>75000</v>
      </c>
      <c r="J57" s="37">
        <v>6309.35</v>
      </c>
      <c r="K57" s="37">
        <f t="shared" si="2"/>
        <v>2152.5</v>
      </c>
      <c r="L57" s="37">
        <f t="shared" si="21"/>
        <v>5325</v>
      </c>
      <c r="M57" s="37">
        <f t="shared" si="4"/>
        <v>862.5</v>
      </c>
      <c r="N57" s="37">
        <f t="shared" si="22"/>
        <v>2280</v>
      </c>
      <c r="O57" s="37">
        <f t="shared" si="23"/>
        <v>5317.5</v>
      </c>
      <c r="P57" s="25">
        <v>0</v>
      </c>
      <c r="Q57" s="25">
        <v>25</v>
      </c>
      <c r="R57" s="37">
        <v>100</v>
      </c>
      <c r="S57" s="25">
        <f t="shared" si="24"/>
        <v>15937.5</v>
      </c>
      <c r="T57" s="25">
        <f t="shared" si="26"/>
        <v>10866.85</v>
      </c>
      <c r="U57" s="24">
        <f t="shared" si="25"/>
        <v>11505</v>
      </c>
      <c r="V57" s="25">
        <f t="shared" si="1"/>
        <v>64133.15</v>
      </c>
      <c r="W57" s="16"/>
    </row>
    <row r="58" spans="1:23" s="17" customFormat="1" ht="42" x14ac:dyDescent="0.2">
      <c r="A58" s="47">
        <v>46</v>
      </c>
      <c r="B58" s="38" t="s">
        <v>166</v>
      </c>
      <c r="C58" s="37" t="s">
        <v>29</v>
      </c>
      <c r="D58" s="37" t="s">
        <v>77</v>
      </c>
      <c r="E58" s="37" t="s">
        <v>88</v>
      </c>
      <c r="F58" s="37" t="s">
        <v>21</v>
      </c>
      <c r="G58" s="39">
        <v>44866</v>
      </c>
      <c r="H58" s="39">
        <v>45047</v>
      </c>
      <c r="I58" s="37">
        <v>47000</v>
      </c>
      <c r="J58" s="37">
        <v>1430.6</v>
      </c>
      <c r="K58" s="37">
        <f t="shared" si="2"/>
        <v>1348.9</v>
      </c>
      <c r="L58" s="37">
        <f t="shared" si="21"/>
        <v>3337</v>
      </c>
      <c r="M58" s="37">
        <f t="shared" si="4"/>
        <v>540.49999999999989</v>
      </c>
      <c r="N58" s="37">
        <f t="shared" si="22"/>
        <v>1428.8</v>
      </c>
      <c r="O58" s="37">
        <f t="shared" si="23"/>
        <v>3332.3</v>
      </c>
      <c r="P58" s="25">
        <v>0</v>
      </c>
      <c r="Q58" s="25">
        <v>25</v>
      </c>
      <c r="R58" s="37"/>
      <c r="S58" s="25">
        <f t="shared" si="24"/>
        <v>9987.5</v>
      </c>
      <c r="T58" s="25">
        <f t="shared" si="26"/>
        <v>4233.3</v>
      </c>
      <c r="U58" s="24">
        <f t="shared" si="25"/>
        <v>7209.8</v>
      </c>
      <c r="V58" s="25">
        <f t="shared" si="1"/>
        <v>42766.7</v>
      </c>
      <c r="W58" s="16"/>
    </row>
    <row r="59" spans="1:23" s="17" customFormat="1" ht="42" x14ac:dyDescent="0.2">
      <c r="A59" s="47">
        <v>47</v>
      </c>
      <c r="B59" s="38" t="s">
        <v>168</v>
      </c>
      <c r="C59" s="37" t="s">
        <v>29</v>
      </c>
      <c r="D59" s="37" t="s">
        <v>127</v>
      </c>
      <c r="E59" s="37" t="s">
        <v>169</v>
      </c>
      <c r="F59" s="37" t="s">
        <v>21</v>
      </c>
      <c r="G59" s="39">
        <v>44896</v>
      </c>
      <c r="H59" s="39">
        <v>45078</v>
      </c>
      <c r="I59" s="37">
        <v>130000</v>
      </c>
      <c r="J59" s="37">
        <v>19162.189999999999</v>
      </c>
      <c r="K59" s="37">
        <f t="shared" si="2"/>
        <v>3731</v>
      </c>
      <c r="L59" s="37">
        <f t="shared" si="21"/>
        <v>9230</v>
      </c>
      <c r="M59" s="37">
        <f t="shared" si="4"/>
        <v>1495</v>
      </c>
      <c r="N59" s="37">
        <f t="shared" si="22"/>
        <v>3952</v>
      </c>
      <c r="O59" s="37">
        <f t="shared" si="23"/>
        <v>9217</v>
      </c>
      <c r="P59" s="25">
        <v>0</v>
      </c>
      <c r="Q59" s="25">
        <v>25</v>
      </c>
      <c r="R59" s="37"/>
      <c r="S59" s="25">
        <f t="shared" si="24"/>
        <v>27625</v>
      </c>
      <c r="T59" s="25">
        <f t="shared" si="26"/>
        <v>26870.19</v>
      </c>
      <c r="U59" s="24">
        <f t="shared" si="25"/>
        <v>19942</v>
      </c>
      <c r="V59" s="25">
        <f t="shared" si="1"/>
        <v>103129.81</v>
      </c>
      <c r="W59" s="16"/>
    </row>
    <row r="60" spans="1:23" s="17" customFormat="1" ht="21" x14ac:dyDescent="0.2">
      <c r="A60" s="47">
        <v>48</v>
      </c>
      <c r="B60" s="38" t="s">
        <v>170</v>
      </c>
      <c r="C60" s="37" t="s">
        <v>29</v>
      </c>
      <c r="D60" s="37" t="s">
        <v>77</v>
      </c>
      <c r="E60" s="37" t="s">
        <v>91</v>
      </c>
      <c r="F60" s="37" t="s">
        <v>21</v>
      </c>
      <c r="G60" s="39">
        <v>44927</v>
      </c>
      <c r="H60" s="39">
        <v>45078</v>
      </c>
      <c r="I60" s="37">
        <v>50000</v>
      </c>
      <c r="J60" s="37">
        <v>1854</v>
      </c>
      <c r="K60" s="37">
        <f t="shared" si="2"/>
        <v>1435</v>
      </c>
      <c r="L60" s="37">
        <f t="shared" ref="L60:L62" si="27">I60*7.1/100</f>
        <v>3550</v>
      </c>
      <c r="M60" s="37">
        <f t="shared" ref="M60:M62" si="28">I60*1.15/100</f>
        <v>574.99999999999989</v>
      </c>
      <c r="N60" s="37">
        <f t="shared" ref="N60:N62" si="29">I60*3.04/100</f>
        <v>1520</v>
      </c>
      <c r="O60" s="37">
        <f t="shared" ref="O60:O62" si="30">+I60*7.09%</f>
        <v>3545.0000000000005</v>
      </c>
      <c r="P60" s="25">
        <v>0</v>
      </c>
      <c r="Q60" s="25">
        <v>25</v>
      </c>
      <c r="R60" s="37">
        <v>100</v>
      </c>
      <c r="S60" s="25">
        <f t="shared" ref="S60:S62" si="31">K60+L60+M60+N60+O60+P60</f>
        <v>10625</v>
      </c>
      <c r="T60" s="25">
        <f t="shared" ref="T60:T62" si="32">J60+K60+N60+P60+Q60+R60</f>
        <v>4934</v>
      </c>
      <c r="U60" s="24">
        <f t="shared" ref="U60:U62" si="33">+L60+M60+O60</f>
        <v>7670</v>
      </c>
      <c r="V60" s="25">
        <f t="shared" si="1"/>
        <v>45066</v>
      </c>
      <c r="W60" s="16"/>
    </row>
    <row r="61" spans="1:23" s="17" customFormat="1" ht="63" x14ac:dyDescent="0.2">
      <c r="A61" s="47">
        <v>49</v>
      </c>
      <c r="B61" s="38" t="s">
        <v>171</v>
      </c>
      <c r="C61" s="37" t="s">
        <v>30</v>
      </c>
      <c r="D61" s="37" t="s">
        <v>174</v>
      </c>
      <c r="E61" s="37" t="s">
        <v>173</v>
      </c>
      <c r="F61" s="37" t="s">
        <v>21</v>
      </c>
      <c r="G61" s="39">
        <v>44927</v>
      </c>
      <c r="H61" s="39">
        <v>45078</v>
      </c>
      <c r="I61" s="37">
        <v>65000</v>
      </c>
      <c r="J61" s="37">
        <v>4427.55</v>
      </c>
      <c r="K61" s="37">
        <v>3731</v>
      </c>
      <c r="L61" s="37">
        <f t="shared" si="27"/>
        <v>4615</v>
      </c>
      <c r="M61" s="37">
        <f t="shared" si="28"/>
        <v>747.5</v>
      </c>
      <c r="N61" s="37">
        <f t="shared" si="29"/>
        <v>1976</v>
      </c>
      <c r="O61" s="37">
        <f t="shared" si="30"/>
        <v>4608.5</v>
      </c>
      <c r="P61" s="25">
        <v>0</v>
      </c>
      <c r="Q61" s="25">
        <v>25</v>
      </c>
      <c r="R61" s="37">
        <v>600</v>
      </c>
      <c r="S61" s="25">
        <f t="shared" si="31"/>
        <v>15678</v>
      </c>
      <c r="T61" s="25">
        <f t="shared" si="32"/>
        <v>10759.55</v>
      </c>
      <c r="U61" s="24">
        <f t="shared" si="33"/>
        <v>9971</v>
      </c>
      <c r="V61" s="25">
        <f t="shared" si="1"/>
        <v>54240.45</v>
      </c>
      <c r="W61" s="16"/>
    </row>
    <row r="62" spans="1:23" s="17" customFormat="1" ht="63" x14ac:dyDescent="0.2">
      <c r="A62" s="47">
        <v>50</v>
      </c>
      <c r="B62" s="38" t="s">
        <v>172</v>
      </c>
      <c r="C62" s="37" t="s">
        <v>29</v>
      </c>
      <c r="D62" s="37" t="s">
        <v>71</v>
      </c>
      <c r="E62" s="37" t="s">
        <v>90</v>
      </c>
      <c r="F62" s="37" t="s">
        <v>21</v>
      </c>
      <c r="G62" s="39">
        <v>44927</v>
      </c>
      <c r="H62" s="39">
        <v>45078</v>
      </c>
      <c r="I62" s="37">
        <v>50000</v>
      </c>
      <c r="J62" s="37">
        <v>1854</v>
      </c>
      <c r="K62" s="37">
        <f t="shared" si="2"/>
        <v>1435</v>
      </c>
      <c r="L62" s="37">
        <f t="shared" si="27"/>
        <v>3550</v>
      </c>
      <c r="M62" s="37">
        <f t="shared" si="28"/>
        <v>574.99999999999989</v>
      </c>
      <c r="N62" s="37">
        <f t="shared" si="29"/>
        <v>1520</v>
      </c>
      <c r="O62" s="37">
        <f t="shared" si="30"/>
        <v>3545.0000000000005</v>
      </c>
      <c r="P62" s="25">
        <v>0</v>
      </c>
      <c r="Q62" s="25">
        <v>25</v>
      </c>
      <c r="R62" s="37"/>
      <c r="S62" s="25">
        <f t="shared" si="31"/>
        <v>10625</v>
      </c>
      <c r="T62" s="25">
        <f t="shared" si="32"/>
        <v>4834</v>
      </c>
      <c r="U62" s="24">
        <f t="shared" si="33"/>
        <v>7670</v>
      </c>
      <c r="V62" s="25">
        <f t="shared" si="1"/>
        <v>45166</v>
      </c>
      <c r="W62" s="16"/>
    </row>
    <row r="63" spans="1:23" s="12" customFormat="1" ht="63" x14ac:dyDescent="0.2">
      <c r="A63" s="47">
        <v>51</v>
      </c>
      <c r="B63" s="38" t="s">
        <v>45</v>
      </c>
      <c r="C63" s="37" t="s">
        <v>29</v>
      </c>
      <c r="D63" s="37" t="s">
        <v>76</v>
      </c>
      <c r="E63" s="37" t="s">
        <v>92</v>
      </c>
      <c r="F63" s="37" t="s">
        <v>21</v>
      </c>
      <c r="G63" s="39">
        <v>44927</v>
      </c>
      <c r="H63" s="39">
        <v>45078</v>
      </c>
      <c r="I63" s="37">
        <v>52000</v>
      </c>
      <c r="J63" s="37">
        <v>2136.27</v>
      </c>
      <c r="K63" s="37">
        <f t="shared" si="2"/>
        <v>1492.4</v>
      </c>
      <c r="L63" s="37">
        <f t="shared" si="11"/>
        <v>3692</v>
      </c>
      <c r="M63" s="37">
        <f t="shared" si="4"/>
        <v>597.99999999999989</v>
      </c>
      <c r="N63" s="37">
        <f t="shared" si="12"/>
        <v>1580.8</v>
      </c>
      <c r="O63" s="37">
        <f t="shared" si="13"/>
        <v>3686.8</v>
      </c>
      <c r="P63" s="25">
        <v>0</v>
      </c>
      <c r="Q63" s="25">
        <v>25</v>
      </c>
      <c r="R63" s="37"/>
      <c r="S63" s="25">
        <f t="shared" si="15"/>
        <v>11050</v>
      </c>
      <c r="T63" s="25">
        <f t="shared" si="26"/>
        <v>5234.47</v>
      </c>
      <c r="U63" s="25">
        <f t="shared" si="10"/>
        <v>7976.8</v>
      </c>
      <c r="V63" s="25">
        <f t="shared" si="1"/>
        <v>46765.53</v>
      </c>
      <c r="W63" s="13"/>
    </row>
    <row r="64" spans="1:23" s="12" customFormat="1" ht="42" x14ac:dyDescent="0.2">
      <c r="A64" s="47">
        <v>52</v>
      </c>
      <c r="B64" s="38" t="s">
        <v>46</v>
      </c>
      <c r="C64" s="37" t="s">
        <v>29</v>
      </c>
      <c r="D64" s="37" t="s">
        <v>107</v>
      </c>
      <c r="E64" s="37" t="s">
        <v>130</v>
      </c>
      <c r="F64" s="37" t="s">
        <v>21</v>
      </c>
      <c r="G64" s="39">
        <v>44927</v>
      </c>
      <c r="H64" s="39">
        <v>45078</v>
      </c>
      <c r="I64" s="37">
        <v>50000</v>
      </c>
      <c r="J64" s="37">
        <v>1854</v>
      </c>
      <c r="K64" s="37">
        <f t="shared" si="2"/>
        <v>1435</v>
      </c>
      <c r="L64" s="37">
        <f t="shared" si="11"/>
        <v>3550</v>
      </c>
      <c r="M64" s="37">
        <f t="shared" si="4"/>
        <v>574.99999999999989</v>
      </c>
      <c r="N64" s="37">
        <f t="shared" si="12"/>
        <v>1520</v>
      </c>
      <c r="O64" s="37">
        <f t="shared" si="13"/>
        <v>3545.0000000000005</v>
      </c>
      <c r="P64" s="25">
        <v>0</v>
      </c>
      <c r="Q64" s="25">
        <v>25</v>
      </c>
      <c r="R64" s="37"/>
      <c r="S64" s="25">
        <f t="shared" ref="S64" si="34">K64+L64+M64+N64+O64+P64</f>
        <v>10625</v>
      </c>
      <c r="T64" s="25">
        <f t="shared" si="26"/>
        <v>4834</v>
      </c>
      <c r="U64" s="25">
        <f t="shared" ref="U64:U65" si="35">+L64+M64+O64</f>
        <v>7670</v>
      </c>
      <c r="V64" s="25">
        <f t="shared" si="1"/>
        <v>45166</v>
      </c>
      <c r="W64" s="13"/>
    </row>
    <row r="65" spans="1:23" s="12" customFormat="1" ht="21" x14ac:dyDescent="0.2">
      <c r="A65" s="47">
        <v>53</v>
      </c>
      <c r="B65" s="38" t="s">
        <v>47</v>
      </c>
      <c r="C65" s="37" t="s">
        <v>30</v>
      </c>
      <c r="D65" s="37" t="s">
        <v>77</v>
      </c>
      <c r="E65" s="37" t="s">
        <v>94</v>
      </c>
      <c r="F65" s="37" t="s">
        <v>21</v>
      </c>
      <c r="G65" s="39">
        <v>44927</v>
      </c>
      <c r="H65" s="39">
        <v>45078</v>
      </c>
      <c r="I65" s="37">
        <v>65000</v>
      </c>
      <c r="J65" s="37">
        <v>4427.55</v>
      </c>
      <c r="K65" s="37">
        <f t="shared" si="2"/>
        <v>1865.5</v>
      </c>
      <c r="L65" s="37">
        <f t="shared" si="11"/>
        <v>4615</v>
      </c>
      <c r="M65" s="37">
        <f t="shared" si="4"/>
        <v>747.5</v>
      </c>
      <c r="N65" s="37">
        <f t="shared" si="12"/>
        <v>1976</v>
      </c>
      <c r="O65" s="37">
        <f t="shared" si="13"/>
        <v>4608.5</v>
      </c>
      <c r="P65" s="25">
        <v>0</v>
      </c>
      <c r="Q65" s="25">
        <v>25</v>
      </c>
      <c r="R65" s="37">
        <v>100</v>
      </c>
      <c r="S65" s="25">
        <f t="shared" ref="S65" si="36">K65+L65+M65+N65+O65+P65</f>
        <v>13812.5</v>
      </c>
      <c r="T65" s="25">
        <f t="shared" si="26"/>
        <v>8394.0499999999993</v>
      </c>
      <c r="U65" s="25">
        <f t="shared" si="35"/>
        <v>9971</v>
      </c>
      <c r="V65" s="25">
        <f t="shared" si="1"/>
        <v>56605.95</v>
      </c>
      <c r="W65" s="13"/>
    </row>
    <row r="66" spans="1:23" s="12" customFormat="1" ht="63" x14ac:dyDescent="0.2">
      <c r="A66" s="47">
        <v>54</v>
      </c>
      <c r="B66" s="38" t="s">
        <v>48</v>
      </c>
      <c r="C66" s="37" t="s">
        <v>29</v>
      </c>
      <c r="D66" s="37" t="s">
        <v>76</v>
      </c>
      <c r="E66" s="37" t="s">
        <v>95</v>
      </c>
      <c r="F66" s="37" t="s">
        <v>21</v>
      </c>
      <c r="G66" s="39">
        <v>44927</v>
      </c>
      <c r="H66" s="39">
        <v>45078</v>
      </c>
      <c r="I66" s="37">
        <v>52000</v>
      </c>
      <c r="J66" s="37">
        <v>2136.27</v>
      </c>
      <c r="K66" s="37">
        <f t="shared" si="2"/>
        <v>1492.4</v>
      </c>
      <c r="L66" s="37">
        <f t="shared" si="11"/>
        <v>3692</v>
      </c>
      <c r="M66" s="37">
        <f t="shared" si="4"/>
        <v>597.99999999999989</v>
      </c>
      <c r="N66" s="37">
        <f t="shared" si="12"/>
        <v>1580.8</v>
      </c>
      <c r="O66" s="37">
        <f t="shared" si="13"/>
        <v>3686.8</v>
      </c>
      <c r="P66" s="25">
        <v>0</v>
      </c>
      <c r="Q66" s="25">
        <v>25</v>
      </c>
      <c r="R66" s="37"/>
      <c r="S66" s="25">
        <f t="shared" ref="S66:S87" si="37">K66+L66+M66+N66+O66+P66</f>
        <v>11050</v>
      </c>
      <c r="T66" s="25">
        <f t="shared" si="26"/>
        <v>5234.47</v>
      </c>
      <c r="U66" s="25">
        <f t="shared" si="10"/>
        <v>7976.8</v>
      </c>
      <c r="V66" s="25">
        <f t="shared" si="1"/>
        <v>46765.53</v>
      </c>
      <c r="W66" s="13"/>
    </row>
    <row r="67" spans="1:23" s="12" customFormat="1" ht="42" x14ac:dyDescent="0.2">
      <c r="A67" s="47">
        <v>55</v>
      </c>
      <c r="B67" s="38" t="s">
        <v>49</v>
      </c>
      <c r="C67" s="37" t="s">
        <v>30</v>
      </c>
      <c r="D67" s="37" t="s">
        <v>77</v>
      </c>
      <c r="E67" s="37" t="s">
        <v>96</v>
      </c>
      <c r="F67" s="37" t="s">
        <v>21</v>
      </c>
      <c r="G67" s="39">
        <v>44927</v>
      </c>
      <c r="H67" s="39">
        <v>45078</v>
      </c>
      <c r="I67" s="37">
        <v>40000</v>
      </c>
      <c r="J67" s="37">
        <v>7520.75</v>
      </c>
      <c r="K67" s="37">
        <f t="shared" si="2"/>
        <v>1148</v>
      </c>
      <c r="L67" s="37">
        <f t="shared" si="11"/>
        <v>2840</v>
      </c>
      <c r="M67" s="37">
        <f t="shared" si="4"/>
        <v>460</v>
      </c>
      <c r="N67" s="37">
        <f t="shared" si="12"/>
        <v>1216</v>
      </c>
      <c r="O67" s="37">
        <f t="shared" si="13"/>
        <v>2836</v>
      </c>
      <c r="P67" s="25">
        <v>0</v>
      </c>
      <c r="Q67" s="25">
        <v>25</v>
      </c>
      <c r="R67" s="37">
        <v>100</v>
      </c>
      <c r="S67" s="37">
        <f t="shared" si="37"/>
        <v>8500</v>
      </c>
      <c r="T67" s="25">
        <f t="shared" si="26"/>
        <v>10009.75</v>
      </c>
      <c r="U67" s="37">
        <f t="shared" si="10"/>
        <v>6136</v>
      </c>
      <c r="V67" s="25">
        <f t="shared" si="1"/>
        <v>29990.25</v>
      </c>
      <c r="W67" s="13"/>
    </row>
    <row r="68" spans="1:23" s="12" customFormat="1" ht="63" x14ac:dyDescent="0.2">
      <c r="A68" s="47">
        <v>56</v>
      </c>
      <c r="B68" s="38" t="s">
        <v>50</v>
      </c>
      <c r="C68" s="37" t="s">
        <v>30</v>
      </c>
      <c r="D68" s="37" t="s">
        <v>78</v>
      </c>
      <c r="E68" s="37" t="s">
        <v>97</v>
      </c>
      <c r="F68" s="37" t="s">
        <v>21</v>
      </c>
      <c r="G68" s="39">
        <v>44927</v>
      </c>
      <c r="H68" s="39">
        <v>45078</v>
      </c>
      <c r="I68" s="37">
        <v>52000</v>
      </c>
      <c r="J68" s="37">
        <v>2136.27</v>
      </c>
      <c r="K68" s="37">
        <f t="shared" si="2"/>
        <v>1492.4</v>
      </c>
      <c r="L68" s="37">
        <f t="shared" si="11"/>
        <v>3692</v>
      </c>
      <c r="M68" s="37">
        <f t="shared" si="4"/>
        <v>597.99999999999989</v>
      </c>
      <c r="N68" s="37">
        <f t="shared" si="12"/>
        <v>1580.8</v>
      </c>
      <c r="O68" s="37">
        <f t="shared" si="13"/>
        <v>3686.8</v>
      </c>
      <c r="P68" s="25">
        <v>0</v>
      </c>
      <c r="Q68" s="25">
        <v>25</v>
      </c>
      <c r="R68" s="37">
        <v>1100</v>
      </c>
      <c r="S68" s="37">
        <f t="shared" si="37"/>
        <v>11050</v>
      </c>
      <c r="T68" s="37">
        <f>J68+K68+N68+P68+Q68+R68</f>
        <v>6334.47</v>
      </c>
      <c r="U68" s="37">
        <f t="shared" si="10"/>
        <v>7976.8</v>
      </c>
      <c r="V68" s="25">
        <f t="shared" si="1"/>
        <v>45665.53</v>
      </c>
      <c r="W68" s="13"/>
    </row>
    <row r="69" spans="1:23" s="12" customFormat="1" ht="42" x14ac:dyDescent="0.2">
      <c r="A69" s="47">
        <v>57</v>
      </c>
      <c r="B69" s="38" t="s">
        <v>51</v>
      </c>
      <c r="C69" s="37" t="s">
        <v>30</v>
      </c>
      <c r="D69" s="37" t="s">
        <v>79</v>
      </c>
      <c r="E69" s="37" t="s">
        <v>131</v>
      </c>
      <c r="F69" s="37" t="s">
        <v>21</v>
      </c>
      <c r="G69" s="39">
        <v>44927</v>
      </c>
      <c r="H69" s="39">
        <v>45078</v>
      </c>
      <c r="I69" s="37">
        <v>55000</v>
      </c>
      <c r="J69" s="37">
        <v>2559.6799999999998</v>
      </c>
      <c r="K69" s="37">
        <f t="shared" si="2"/>
        <v>1578.5</v>
      </c>
      <c r="L69" s="37">
        <f t="shared" si="11"/>
        <v>3905</v>
      </c>
      <c r="M69" s="37">
        <f t="shared" si="4"/>
        <v>632.49999999999989</v>
      </c>
      <c r="N69" s="37">
        <f t="shared" si="12"/>
        <v>1672</v>
      </c>
      <c r="O69" s="37">
        <f t="shared" si="13"/>
        <v>3899.5000000000005</v>
      </c>
      <c r="P69" s="25">
        <v>0</v>
      </c>
      <c r="Q69" s="25">
        <v>25</v>
      </c>
      <c r="R69" s="37">
        <v>1468</v>
      </c>
      <c r="S69" s="37">
        <f t="shared" si="37"/>
        <v>11687.5</v>
      </c>
      <c r="T69" s="37">
        <f t="shared" ref="T69:T71" si="38">J69+K69+N69+P69+Q69+R69</f>
        <v>7303.18</v>
      </c>
      <c r="U69" s="37">
        <f t="shared" si="10"/>
        <v>8437</v>
      </c>
      <c r="V69" s="25">
        <f t="shared" si="1"/>
        <v>47696.82</v>
      </c>
      <c r="W69" s="13"/>
    </row>
    <row r="70" spans="1:23" s="12" customFormat="1" ht="63" x14ac:dyDescent="0.2">
      <c r="A70" s="47">
        <v>58</v>
      </c>
      <c r="B70" s="38" t="s">
        <v>52</v>
      </c>
      <c r="C70" s="37" t="s">
        <v>29</v>
      </c>
      <c r="D70" s="37" t="s">
        <v>71</v>
      </c>
      <c r="E70" s="37" t="s">
        <v>98</v>
      </c>
      <c r="F70" s="37" t="s">
        <v>21</v>
      </c>
      <c r="G70" s="39">
        <v>44927</v>
      </c>
      <c r="H70" s="39">
        <v>45078</v>
      </c>
      <c r="I70" s="37">
        <v>44000</v>
      </c>
      <c r="J70" s="37">
        <v>1007.19</v>
      </c>
      <c r="K70" s="37">
        <f t="shared" si="2"/>
        <v>1262.8</v>
      </c>
      <c r="L70" s="37">
        <f t="shared" si="11"/>
        <v>3124</v>
      </c>
      <c r="M70" s="37">
        <f t="shared" si="4"/>
        <v>505.99999999999994</v>
      </c>
      <c r="N70" s="37">
        <f t="shared" si="12"/>
        <v>1337.6</v>
      </c>
      <c r="O70" s="37">
        <f t="shared" si="13"/>
        <v>3119.6000000000004</v>
      </c>
      <c r="P70" s="25">
        <v>0</v>
      </c>
      <c r="Q70" s="25">
        <v>25</v>
      </c>
      <c r="R70" s="37">
        <v>5100</v>
      </c>
      <c r="S70" s="37">
        <f t="shared" si="37"/>
        <v>9350</v>
      </c>
      <c r="T70" s="37">
        <f t="shared" si="38"/>
        <v>8732.59</v>
      </c>
      <c r="U70" s="37">
        <f t="shared" si="10"/>
        <v>6749.6</v>
      </c>
      <c r="V70" s="25">
        <f t="shared" si="1"/>
        <v>35267.410000000003</v>
      </c>
      <c r="W70" s="13"/>
    </row>
    <row r="71" spans="1:23" s="12" customFormat="1" ht="63" x14ac:dyDescent="0.2">
      <c r="A71" s="47">
        <v>59</v>
      </c>
      <c r="B71" s="38" t="s">
        <v>53</v>
      </c>
      <c r="C71" s="37" t="s">
        <v>30</v>
      </c>
      <c r="D71" s="37" t="s">
        <v>78</v>
      </c>
      <c r="E71" s="37" t="s">
        <v>99</v>
      </c>
      <c r="F71" s="37" t="s">
        <v>21</v>
      </c>
      <c r="G71" s="39">
        <v>44927</v>
      </c>
      <c r="H71" s="39">
        <v>45078</v>
      </c>
      <c r="I71" s="37">
        <v>50000</v>
      </c>
      <c r="J71" s="37">
        <v>1854</v>
      </c>
      <c r="K71" s="37">
        <f t="shared" si="2"/>
        <v>1435</v>
      </c>
      <c r="L71" s="37">
        <f t="shared" si="11"/>
        <v>3550</v>
      </c>
      <c r="M71" s="37">
        <f t="shared" si="4"/>
        <v>574.99999999999989</v>
      </c>
      <c r="N71" s="37">
        <f t="shared" si="12"/>
        <v>1520</v>
      </c>
      <c r="O71" s="37">
        <f t="shared" si="13"/>
        <v>3545.0000000000005</v>
      </c>
      <c r="P71" s="25">
        <v>0</v>
      </c>
      <c r="Q71" s="25">
        <v>25</v>
      </c>
      <c r="R71" s="37">
        <v>5491.92</v>
      </c>
      <c r="S71" s="37">
        <f t="shared" si="37"/>
        <v>10625</v>
      </c>
      <c r="T71" s="37">
        <f t="shared" si="38"/>
        <v>10325.92</v>
      </c>
      <c r="U71" s="37">
        <f t="shared" si="10"/>
        <v>7670</v>
      </c>
      <c r="V71" s="25">
        <f t="shared" si="1"/>
        <v>39674.080000000002</v>
      </c>
      <c r="W71" s="13"/>
    </row>
    <row r="72" spans="1:23" s="12" customFormat="1" ht="63" x14ac:dyDescent="0.2">
      <c r="A72" s="47">
        <v>60</v>
      </c>
      <c r="B72" s="38" t="s">
        <v>54</v>
      </c>
      <c r="C72" s="37" t="s">
        <v>30</v>
      </c>
      <c r="D72" s="37" t="s">
        <v>71</v>
      </c>
      <c r="E72" s="37" t="s">
        <v>100</v>
      </c>
      <c r="F72" s="37" t="s">
        <v>21</v>
      </c>
      <c r="G72" s="39">
        <v>44927</v>
      </c>
      <c r="H72" s="39">
        <v>45078</v>
      </c>
      <c r="I72" s="37">
        <v>62000</v>
      </c>
      <c r="J72" s="37">
        <v>3863.01</v>
      </c>
      <c r="K72" s="37">
        <f t="shared" si="2"/>
        <v>1779.4</v>
      </c>
      <c r="L72" s="37">
        <f t="shared" si="11"/>
        <v>4402</v>
      </c>
      <c r="M72" s="37">
        <f t="shared" si="4"/>
        <v>713</v>
      </c>
      <c r="N72" s="37">
        <f t="shared" si="12"/>
        <v>1884.8</v>
      </c>
      <c r="O72" s="37">
        <f t="shared" si="13"/>
        <v>4395.8</v>
      </c>
      <c r="P72" s="25">
        <v>0</v>
      </c>
      <c r="Q72" s="25">
        <v>25</v>
      </c>
      <c r="R72" s="37">
        <v>2000</v>
      </c>
      <c r="S72" s="37">
        <f t="shared" si="37"/>
        <v>13175</v>
      </c>
      <c r="T72" s="37">
        <f>J72+K72+N72+P72+Q72+R72</f>
        <v>9552.2099999999991</v>
      </c>
      <c r="U72" s="37">
        <f t="shared" si="10"/>
        <v>9510.7999999999993</v>
      </c>
      <c r="V72" s="25">
        <f t="shared" si="1"/>
        <v>52447.79</v>
      </c>
      <c r="W72" s="13"/>
    </row>
    <row r="73" spans="1:23" s="12" customFormat="1" ht="42" x14ac:dyDescent="0.2">
      <c r="A73" s="47">
        <v>61</v>
      </c>
      <c r="B73" s="38" t="s">
        <v>55</v>
      </c>
      <c r="C73" s="37" t="s">
        <v>29</v>
      </c>
      <c r="D73" s="37" t="s">
        <v>80</v>
      </c>
      <c r="E73" s="37" t="s">
        <v>101</v>
      </c>
      <c r="F73" s="37" t="s">
        <v>21</v>
      </c>
      <c r="G73" s="39">
        <v>44927</v>
      </c>
      <c r="H73" s="39">
        <v>45078</v>
      </c>
      <c r="I73" s="37">
        <v>130000</v>
      </c>
      <c r="J73" s="37">
        <v>19162.189999999999</v>
      </c>
      <c r="K73" s="37">
        <f t="shared" si="2"/>
        <v>3731</v>
      </c>
      <c r="L73" s="37">
        <f t="shared" si="11"/>
        <v>9230</v>
      </c>
      <c r="M73" s="37">
        <f t="shared" si="4"/>
        <v>1495</v>
      </c>
      <c r="N73" s="37">
        <f t="shared" si="12"/>
        <v>3952</v>
      </c>
      <c r="O73" s="37">
        <f t="shared" si="13"/>
        <v>9217</v>
      </c>
      <c r="P73" s="25">
        <v>0</v>
      </c>
      <c r="Q73" s="25">
        <v>25</v>
      </c>
      <c r="R73" s="37"/>
      <c r="S73" s="37">
        <f t="shared" si="37"/>
        <v>27625</v>
      </c>
      <c r="T73" s="37">
        <f>J73+K73+N73+P73+Q73+R73</f>
        <v>26870.19</v>
      </c>
      <c r="U73" s="37">
        <f t="shared" si="10"/>
        <v>19942</v>
      </c>
      <c r="V73" s="25">
        <f t="shared" si="1"/>
        <v>103129.81</v>
      </c>
      <c r="W73" s="13"/>
    </row>
    <row r="74" spans="1:23" s="12" customFormat="1" ht="42" x14ac:dyDescent="0.2">
      <c r="A74" s="47">
        <v>62</v>
      </c>
      <c r="B74" s="38" t="s">
        <v>56</v>
      </c>
      <c r="C74" s="37" t="s">
        <v>29</v>
      </c>
      <c r="D74" s="37" t="s">
        <v>75</v>
      </c>
      <c r="E74" s="37" t="s">
        <v>93</v>
      </c>
      <c r="F74" s="37" t="s">
        <v>21</v>
      </c>
      <c r="G74" s="39">
        <v>44927</v>
      </c>
      <c r="H74" s="39">
        <v>45078</v>
      </c>
      <c r="I74" s="37">
        <v>60000</v>
      </c>
      <c r="J74" s="37">
        <v>3486.65</v>
      </c>
      <c r="K74" s="37">
        <f t="shared" si="2"/>
        <v>1722</v>
      </c>
      <c r="L74" s="37">
        <f t="shared" si="11"/>
        <v>4260</v>
      </c>
      <c r="M74" s="37">
        <f t="shared" si="4"/>
        <v>690</v>
      </c>
      <c r="N74" s="37">
        <f t="shared" si="12"/>
        <v>1824</v>
      </c>
      <c r="O74" s="37">
        <f t="shared" si="13"/>
        <v>4254</v>
      </c>
      <c r="P74" s="25">
        <v>100</v>
      </c>
      <c r="Q74" s="25">
        <v>25</v>
      </c>
      <c r="R74" s="37">
        <v>500</v>
      </c>
      <c r="S74" s="37">
        <f t="shared" si="37"/>
        <v>12850</v>
      </c>
      <c r="T74" s="37">
        <f t="shared" ref="T74:T85" si="39">J74+K74+N74+P74+Q74+R74</f>
        <v>7657.65</v>
      </c>
      <c r="U74" s="37">
        <f t="shared" si="10"/>
        <v>9204</v>
      </c>
      <c r="V74" s="25">
        <f t="shared" si="1"/>
        <v>52342.35</v>
      </c>
      <c r="W74" s="13"/>
    </row>
    <row r="75" spans="1:23" s="12" customFormat="1" ht="63" x14ac:dyDescent="0.2">
      <c r="A75" s="47">
        <v>63</v>
      </c>
      <c r="B75" s="38" t="s">
        <v>57</v>
      </c>
      <c r="C75" s="37" t="s">
        <v>30</v>
      </c>
      <c r="D75" s="37" t="s">
        <v>81</v>
      </c>
      <c r="E75" s="37" t="s">
        <v>132</v>
      </c>
      <c r="F75" s="37" t="s">
        <v>21</v>
      </c>
      <c r="G75" s="39">
        <v>44927</v>
      </c>
      <c r="H75" s="39">
        <v>45078</v>
      </c>
      <c r="I75" s="37">
        <v>90000</v>
      </c>
      <c r="J75" s="37">
        <v>9753.19</v>
      </c>
      <c r="K75" s="37">
        <f t="shared" si="2"/>
        <v>2583</v>
      </c>
      <c r="L75" s="37">
        <f t="shared" si="11"/>
        <v>6390</v>
      </c>
      <c r="M75" s="37">
        <f t="shared" si="4"/>
        <v>1034.9999999999998</v>
      </c>
      <c r="N75" s="37">
        <f t="shared" si="12"/>
        <v>2736</v>
      </c>
      <c r="O75" s="37">
        <f t="shared" si="13"/>
        <v>6381</v>
      </c>
      <c r="P75" s="25">
        <v>0</v>
      </c>
      <c r="Q75" s="25">
        <v>25</v>
      </c>
      <c r="R75" s="37">
        <v>2200</v>
      </c>
      <c r="S75" s="37">
        <f t="shared" si="37"/>
        <v>19125</v>
      </c>
      <c r="T75" s="37">
        <f t="shared" si="39"/>
        <v>17297.190000000002</v>
      </c>
      <c r="U75" s="37">
        <f t="shared" si="10"/>
        <v>13806</v>
      </c>
      <c r="V75" s="25">
        <f t="shared" si="1"/>
        <v>72702.81</v>
      </c>
      <c r="W75" s="13"/>
    </row>
    <row r="76" spans="1:23" s="12" customFormat="1" ht="42" x14ac:dyDescent="0.2">
      <c r="A76" s="47">
        <v>64</v>
      </c>
      <c r="B76" s="38" t="s">
        <v>58</v>
      </c>
      <c r="C76" s="37" t="s">
        <v>30</v>
      </c>
      <c r="D76" s="37" t="s">
        <v>82</v>
      </c>
      <c r="E76" s="37" t="s">
        <v>90</v>
      </c>
      <c r="F76" s="37" t="s">
        <v>21</v>
      </c>
      <c r="G76" s="39">
        <v>44927</v>
      </c>
      <c r="H76" s="39">
        <v>45078</v>
      </c>
      <c r="I76" s="37">
        <v>85000</v>
      </c>
      <c r="J76" s="37">
        <v>8577.06</v>
      </c>
      <c r="K76" s="37">
        <f t="shared" si="2"/>
        <v>2439.5</v>
      </c>
      <c r="L76" s="37">
        <f t="shared" si="11"/>
        <v>6035</v>
      </c>
      <c r="M76" s="37">
        <f t="shared" si="4"/>
        <v>977.49999999999989</v>
      </c>
      <c r="N76" s="37">
        <f t="shared" si="12"/>
        <v>2584</v>
      </c>
      <c r="O76" s="37">
        <f t="shared" si="13"/>
        <v>6026.5</v>
      </c>
      <c r="P76" s="25">
        <v>0</v>
      </c>
      <c r="Q76" s="25">
        <v>25</v>
      </c>
      <c r="R76" s="37">
        <v>4000</v>
      </c>
      <c r="S76" s="37">
        <f t="shared" si="37"/>
        <v>18062.5</v>
      </c>
      <c r="T76" s="37">
        <f t="shared" si="39"/>
        <v>17625.559999999998</v>
      </c>
      <c r="U76" s="37">
        <f t="shared" si="10"/>
        <v>13039</v>
      </c>
      <c r="V76" s="25">
        <f t="shared" si="1"/>
        <v>67374.44</v>
      </c>
      <c r="W76" s="13"/>
    </row>
    <row r="77" spans="1:23" s="12" customFormat="1" ht="42" x14ac:dyDescent="0.2">
      <c r="A77" s="47">
        <v>65</v>
      </c>
      <c r="B77" s="38" t="s">
        <v>59</v>
      </c>
      <c r="C77" s="37" t="s">
        <v>30</v>
      </c>
      <c r="D77" s="37" t="s">
        <v>78</v>
      </c>
      <c r="E77" s="37" t="s">
        <v>133</v>
      </c>
      <c r="F77" s="37" t="s">
        <v>21</v>
      </c>
      <c r="G77" s="39">
        <v>44927</v>
      </c>
      <c r="H77" s="39">
        <v>45078</v>
      </c>
      <c r="I77" s="37">
        <v>31713</v>
      </c>
      <c r="J77" s="37"/>
      <c r="K77" s="37">
        <f t="shared" si="2"/>
        <v>910.16309999999999</v>
      </c>
      <c r="L77" s="37">
        <f t="shared" si="11"/>
        <v>2251.623</v>
      </c>
      <c r="M77" s="37">
        <f t="shared" si="4"/>
        <v>364.69949999999994</v>
      </c>
      <c r="N77" s="37">
        <f t="shared" si="12"/>
        <v>964.0752</v>
      </c>
      <c r="O77" s="37">
        <f t="shared" si="13"/>
        <v>2248.4517000000001</v>
      </c>
      <c r="P77" s="25">
        <v>0</v>
      </c>
      <c r="Q77" s="25">
        <v>25</v>
      </c>
      <c r="R77" s="37">
        <v>6123.4400000000005</v>
      </c>
      <c r="S77" s="37">
        <f t="shared" si="37"/>
        <v>6739.0125000000007</v>
      </c>
      <c r="T77" s="37">
        <f t="shared" si="39"/>
        <v>8022.6783000000005</v>
      </c>
      <c r="U77" s="37">
        <f t="shared" ref="U77:U87" si="40">L77+M77+O77</f>
        <v>4864.7741999999998</v>
      </c>
      <c r="V77" s="25">
        <f t="shared" si="1"/>
        <v>23690.3217</v>
      </c>
      <c r="W77" s="13"/>
    </row>
    <row r="78" spans="1:23" s="12" customFormat="1" ht="65.25" customHeight="1" x14ac:dyDescent="0.2">
      <c r="A78" s="47">
        <v>66</v>
      </c>
      <c r="B78" s="38" t="s">
        <v>60</v>
      </c>
      <c r="C78" s="37" t="s">
        <v>29</v>
      </c>
      <c r="D78" s="37" t="s">
        <v>76</v>
      </c>
      <c r="E78" s="37" t="s">
        <v>92</v>
      </c>
      <c r="F78" s="37" t="s">
        <v>21</v>
      </c>
      <c r="G78" s="39">
        <v>44927</v>
      </c>
      <c r="H78" s="39">
        <v>45078</v>
      </c>
      <c r="I78" s="37">
        <v>45000</v>
      </c>
      <c r="J78" s="37">
        <v>1148.33</v>
      </c>
      <c r="K78" s="37">
        <f t="shared" ref="K78:K87" si="41">I78*2.87/100</f>
        <v>1291.5</v>
      </c>
      <c r="L78" s="37">
        <f t="shared" si="11"/>
        <v>3195</v>
      </c>
      <c r="M78" s="37">
        <f t="shared" si="4"/>
        <v>517.49999999999989</v>
      </c>
      <c r="N78" s="37">
        <f t="shared" si="12"/>
        <v>1368</v>
      </c>
      <c r="O78" s="37">
        <f t="shared" si="13"/>
        <v>3190.5</v>
      </c>
      <c r="P78" s="25">
        <v>0</v>
      </c>
      <c r="Q78" s="25">
        <v>25</v>
      </c>
      <c r="R78" s="37"/>
      <c r="S78" s="37">
        <f t="shared" si="37"/>
        <v>9562.5</v>
      </c>
      <c r="T78" s="37">
        <f t="shared" si="39"/>
        <v>3832.83</v>
      </c>
      <c r="U78" s="37">
        <f t="shared" si="40"/>
        <v>6903</v>
      </c>
      <c r="V78" s="25">
        <f t="shared" si="1"/>
        <v>41167.17</v>
      </c>
      <c r="W78" s="13"/>
    </row>
    <row r="79" spans="1:23" s="12" customFormat="1" ht="63" x14ac:dyDescent="0.2">
      <c r="A79" s="47">
        <v>67</v>
      </c>
      <c r="B79" s="38" t="s">
        <v>61</v>
      </c>
      <c r="C79" s="37" t="s">
        <v>29</v>
      </c>
      <c r="D79" s="37" t="s">
        <v>71</v>
      </c>
      <c r="E79" s="37" t="s">
        <v>93</v>
      </c>
      <c r="F79" s="37" t="s">
        <v>21</v>
      </c>
      <c r="G79" s="39">
        <v>44927</v>
      </c>
      <c r="H79" s="39">
        <v>45078</v>
      </c>
      <c r="I79" s="37">
        <v>45000</v>
      </c>
      <c r="J79" s="37">
        <v>921.46</v>
      </c>
      <c r="K79" s="37">
        <f t="shared" si="41"/>
        <v>1291.5</v>
      </c>
      <c r="L79" s="37">
        <f t="shared" si="11"/>
        <v>3195</v>
      </c>
      <c r="M79" s="37">
        <f t="shared" si="4"/>
        <v>517.49999999999989</v>
      </c>
      <c r="N79" s="37">
        <f t="shared" si="12"/>
        <v>1368</v>
      </c>
      <c r="O79" s="37">
        <f t="shared" si="13"/>
        <v>3190.5</v>
      </c>
      <c r="P79" s="25">
        <v>1512.45</v>
      </c>
      <c r="Q79" s="25">
        <v>25</v>
      </c>
      <c r="R79" s="37">
        <v>1100</v>
      </c>
      <c r="S79" s="37">
        <f t="shared" si="37"/>
        <v>11074.95</v>
      </c>
      <c r="T79" s="37">
        <f t="shared" si="39"/>
        <v>6218.41</v>
      </c>
      <c r="U79" s="37">
        <f t="shared" si="40"/>
        <v>6903</v>
      </c>
      <c r="V79" s="25">
        <f t="shared" si="1"/>
        <v>38781.589999999997</v>
      </c>
      <c r="W79" s="13"/>
    </row>
    <row r="80" spans="1:23" s="12" customFormat="1" ht="42" x14ac:dyDescent="0.2">
      <c r="A80" s="47">
        <v>68</v>
      </c>
      <c r="B80" s="38" t="s">
        <v>62</v>
      </c>
      <c r="C80" s="37" t="s">
        <v>29</v>
      </c>
      <c r="D80" s="37" t="s">
        <v>84</v>
      </c>
      <c r="E80" s="37" t="s">
        <v>102</v>
      </c>
      <c r="F80" s="37" t="s">
        <v>21</v>
      </c>
      <c r="G80" s="39">
        <v>44927</v>
      </c>
      <c r="H80" s="39">
        <v>45078</v>
      </c>
      <c r="I80" s="37">
        <v>53000</v>
      </c>
      <c r="J80" s="37">
        <v>6625.75</v>
      </c>
      <c r="K80" s="37">
        <f t="shared" si="41"/>
        <v>1521.1</v>
      </c>
      <c r="L80" s="37">
        <f t="shared" si="11"/>
        <v>3763</v>
      </c>
      <c r="M80" s="37">
        <f t="shared" si="4"/>
        <v>609.49999999999989</v>
      </c>
      <c r="N80" s="37">
        <f t="shared" si="12"/>
        <v>1611.2</v>
      </c>
      <c r="O80" s="37">
        <f t="shared" si="13"/>
        <v>3757.7000000000003</v>
      </c>
      <c r="P80" s="25">
        <v>0</v>
      </c>
      <c r="Q80" s="25">
        <v>25</v>
      </c>
      <c r="R80" s="37">
        <v>100</v>
      </c>
      <c r="S80" s="37">
        <f t="shared" si="37"/>
        <v>11262.5</v>
      </c>
      <c r="T80" s="37">
        <f t="shared" si="39"/>
        <v>9883.0500000000011</v>
      </c>
      <c r="U80" s="37">
        <f t="shared" si="40"/>
        <v>8130.2000000000007</v>
      </c>
      <c r="V80" s="25">
        <f t="shared" si="1"/>
        <v>43116.95</v>
      </c>
      <c r="W80" s="13"/>
    </row>
    <row r="81" spans="1:86" s="12" customFormat="1" ht="63" x14ac:dyDescent="0.2">
      <c r="A81" s="47">
        <v>69</v>
      </c>
      <c r="B81" s="38" t="s">
        <v>63</v>
      </c>
      <c r="C81" s="37" t="s">
        <v>30</v>
      </c>
      <c r="D81" s="37" t="s">
        <v>78</v>
      </c>
      <c r="E81" s="37" t="s">
        <v>97</v>
      </c>
      <c r="F81" s="37" t="s">
        <v>21</v>
      </c>
      <c r="G81" s="39">
        <v>44927</v>
      </c>
      <c r="H81" s="39">
        <v>45078</v>
      </c>
      <c r="I81" s="37">
        <v>100000</v>
      </c>
      <c r="J81" s="37">
        <v>11727.33</v>
      </c>
      <c r="K81" s="37">
        <f t="shared" si="41"/>
        <v>2870</v>
      </c>
      <c r="L81" s="37">
        <f t="shared" si="11"/>
        <v>7100</v>
      </c>
      <c r="M81" s="37">
        <f t="shared" si="4"/>
        <v>1149.9999999999998</v>
      </c>
      <c r="N81" s="37">
        <f t="shared" si="12"/>
        <v>3040</v>
      </c>
      <c r="O81" s="37">
        <f t="shared" si="13"/>
        <v>7090.0000000000009</v>
      </c>
      <c r="P81" s="25">
        <v>1512.45</v>
      </c>
      <c r="Q81" s="25">
        <v>25</v>
      </c>
      <c r="R81" s="37">
        <v>21846.95</v>
      </c>
      <c r="S81" s="37">
        <f t="shared" si="37"/>
        <v>22762.45</v>
      </c>
      <c r="T81" s="37">
        <f t="shared" si="39"/>
        <v>41021.730000000003</v>
      </c>
      <c r="U81" s="37">
        <f t="shared" si="40"/>
        <v>15340</v>
      </c>
      <c r="V81" s="25">
        <f t="shared" si="1"/>
        <v>58978.27</v>
      </c>
      <c r="W81" s="13"/>
    </row>
    <row r="82" spans="1:86" s="12" customFormat="1" ht="63" x14ac:dyDescent="0.2">
      <c r="A82" s="47">
        <v>70</v>
      </c>
      <c r="B82" s="38" t="s">
        <v>64</v>
      </c>
      <c r="C82" s="37" t="s">
        <v>30</v>
      </c>
      <c r="D82" s="37" t="s">
        <v>78</v>
      </c>
      <c r="E82" s="37" t="s">
        <v>99</v>
      </c>
      <c r="F82" s="37" t="s">
        <v>21</v>
      </c>
      <c r="G82" s="39">
        <v>44927</v>
      </c>
      <c r="H82" s="39">
        <v>45078</v>
      </c>
      <c r="I82" s="37">
        <v>25000</v>
      </c>
      <c r="J82" s="37">
        <v>0</v>
      </c>
      <c r="K82" s="37">
        <f t="shared" si="41"/>
        <v>717.5</v>
      </c>
      <c r="L82" s="37">
        <f t="shared" si="11"/>
        <v>1775</v>
      </c>
      <c r="M82" s="37">
        <f t="shared" si="4"/>
        <v>287.49999999999994</v>
      </c>
      <c r="N82" s="37">
        <f t="shared" si="12"/>
        <v>760</v>
      </c>
      <c r="O82" s="37">
        <f t="shared" si="13"/>
        <v>1772.5000000000002</v>
      </c>
      <c r="P82" s="25">
        <v>0</v>
      </c>
      <c r="Q82" s="25">
        <v>25</v>
      </c>
      <c r="R82" s="37"/>
      <c r="S82" s="37">
        <f t="shared" si="37"/>
        <v>5312.5</v>
      </c>
      <c r="T82" s="37">
        <f t="shared" si="39"/>
        <v>1502.5</v>
      </c>
      <c r="U82" s="37">
        <f t="shared" si="40"/>
        <v>3835</v>
      </c>
      <c r="V82" s="25">
        <f t="shared" si="1"/>
        <v>23497.5</v>
      </c>
      <c r="W82" s="13"/>
    </row>
    <row r="83" spans="1:86" s="12" customFormat="1" ht="42" x14ac:dyDescent="0.2">
      <c r="A83" s="47">
        <v>71</v>
      </c>
      <c r="B83" s="38" t="s">
        <v>65</v>
      </c>
      <c r="C83" s="37" t="s">
        <v>30</v>
      </c>
      <c r="D83" s="37" t="s">
        <v>79</v>
      </c>
      <c r="E83" s="37" t="s">
        <v>103</v>
      </c>
      <c r="F83" s="37" t="s">
        <v>21</v>
      </c>
      <c r="G83" s="39">
        <v>44927</v>
      </c>
      <c r="H83" s="39">
        <v>45078</v>
      </c>
      <c r="I83" s="37">
        <v>35000</v>
      </c>
      <c r="J83" s="37">
        <v>0</v>
      </c>
      <c r="K83" s="37">
        <f t="shared" si="41"/>
        <v>1004.5</v>
      </c>
      <c r="L83" s="37">
        <f t="shared" si="11"/>
        <v>2485</v>
      </c>
      <c r="M83" s="37">
        <f t="shared" si="4"/>
        <v>402.5</v>
      </c>
      <c r="N83" s="37">
        <f t="shared" si="12"/>
        <v>1064</v>
      </c>
      <c r="O83" s="37">
        <f t="shared" si="13"/>
        <v>2481.5</v>
      </c>
      <c r="P83" s="25">
        <v>0</v>
      </c>
      <c r="Q83" s="25">
        <v>25</v>
      </c>
      <c r="R83" s="37"/>
      <c r="S83" s="37">
        <f t="shared" si="37"/>
        <v>7437.5</v>
      </c>
      <c r="T83" s="37">
        <f t="shared" si="39"/>
        <v>2093.5</v>
      </c>
      <c r="U83" s="37">
        <f t="shared" si="40"/>
        <v>5369</v>
      </c>
      <c r="V83" s="25">
        <f t="shared" si="1"/>
        <v>32906.5</v>
      </c>
      <c r="W83" s="13"/>
    </row>
    <row r="84" spans="1:86" s="12" customFormat="1" ht="21" x14ac:dyDescent="0.2">
      <c r="A84" s="47">
        <v>72</v>
      </c>
      <c r="B84" s="38" t="s">
        <v>66</v>
      </c>
      <c r="C84" s="37" t="s">
        <v>29</v>
      </c>
      <c r="D84" s="37" t="s">
        <v>77</v>
      </c>
      <c r="E84" s="37" t="s">
        <v>91</v>
      </c>
      <c r="F84" s="37" t="s">
        <v>21</v>
      </c>
      <c r="G84" s="39">
        <v>44927</v>
      </c>
      <c r="H84" s="39">
        <v>45078</v>
      </c>
      <c r="I84" s="37">
        <v>52000</v>
      </c>
      <c r="J84" s="37">
        <v>2136.27</v>
      </c>
      <c r="K84" s="37">
        <f t="shared" si="41"/>
        <v>1492.4</v>
      </c>
      <c r="L84" s="37">
        <f t="shared" si="11"/>
        <v>3692</v>
      </c>
      <c r="M84" s="37">
        <f t="shared" si="4"/>
        <v>597.99999999999989</v>
      </c>
      <c r="N84" s="37">
        <f t="shared" si="12"/>
        <v>1580.8</v>
      </c>
      <c r="O84" s="37">
        <f t="shared" si="13"/>
        <v>3686.8</v>
      </c>
      <c r="P84" s="25">
        <v>0</v>
      </c>
      <c r="Q84" s="25">
        <v>25</v>
      </c>
      <c r="R84" s="37">
        <v>100</v>
      </c>
      <c r="S84" s="37">
        <f t="shared" si="37"/>
        <v>11050</v>
      </c>
      <c r="T84" s="37">
        <f t="shared" si="39"/>
        <v>5334.47</v>
      </c>
      <c r="U84" s="37">
        <f t="shared" si="40"/>
        <v>7976.8</v>
      </c>
      <c r="V84" s="25">
        <f t="shared" si="1"/>
        <v>46665.53</v>
      </c>
      <c r="W84" s="13"/>
    </row>
    <row r="85" spans="1:86" s="12" customFormat="1" ht="42" x14ac:dyDescent="0.2">
      <c r="A85" s="47">
        <v>73</v>
      </c>
      <c r="B85" s="38" t="s">
        <v>67</v>
      </c>
      <c r="C85" s="37" t="s">
        <v>29</v>
      </c>
      <c r="D85" s="37" t="s">
        <v>75</v>
      </c>
      <c r="E85" s="37" t="s">
        <v>86</v>
      </c>
      <c r="F85" s="37" t="s">
        <v>21</v>
      </c>
      <c r="G85" s="39">
        <v>44805</v>
      </c>
      <c r="H85" s="39">
        <v>44986</v>
      </c>
      <c r="I85" s="37">
        <v>45000</v>
      </c>
      <c r="J85" s="37">
        <v>1148.33</v>
      </c>
      <c r="K85" s="37">
        <f t="shared" si="41"/>
        <v>1291.5</v>
      </c>
      <c r="L85" s="37">
        <f t="shared" si="11"/>
        <v>3195</v>
      </c>
      <c r="M85" s="37">
        <f t="shared" si="4"/>
        <v>517.49999999999989</v>
      </c>
      <c r="N85" s="37">
        <f t="shared" si="12"/>
        <v>1368</v>
      </c>
      <c r="O85" s="37">
        <f t="shared" si="13"/>
        <v>3190.5</v>
      </c>
      <c r="P85" s="25">
        <v>0</v>
      </c>
      <c r="Q85" s="25">
        <v>25</v>
      </c>
      <c r="R85" s="37">
        <v>100</v>
      </c>
      <c r="S85" s="37">
        <f t="shared" si="37"/>
        <v>9562.5</v>
      </c>
      <c r="T85" s="37">
        <f t="shared" si="39"/>
        <v>3932.83</v>
      </c>
      <c r="U85" s="37">
        <f t="shared" si="40"/>
        <v>6903</v>
      </c>
      <c r="V85" s="25">
        <f t="shared" si="1"/>
        <v>41067.17</v>
      </c>
      <c r="W85" s="13"/>
    </row>
    <row r="86" spans="1:86" s="12" customFormat="1" ht="42" x14ac:dyDescent="0.2">
      <c r="A86" s="47">
        <v>74</v>
      </c>
      <c r="B86" s="38" t="s">
        <v>68</v>
      </c>
      <c r="C86" s="37" t="s">
        <v>30</v>
      </c>
      <c r="D86" s="37" t="s">
        <v>80</v>
      </c>
      <c r="E86" s="37" t="s">
        <v>119</v>
      </c>
      <c r="F86" s="37" t="s">
        <v>21</v>
      </c>
      <c r="G86" s="39">
        <v>44805</v>
      </c>
      <c r="H86" s="39">
        <v>44986</v>
      </c>
      <c r="I86" s="37">
        <v>50000</v>
      </c>
      <c r="J86" s="37">
        <v>1400.27</v>
      </c>
      <c r="K86" s="37">
        <f t="shared" si="41"/>
        <v>1435</v>
      </c>
      <c r="L86" s="37">
        <f t="shared" si="11"/>
        <v>3550</v>
      </c>
      <c r="M86" s="37">
        <f t="shared" si="4"/>
        <v>574.99999999999989</v>
      </c>
      <c r="N86" s="37">
        <f t="shared" si="12"/>
        <v>1520</v>
      </c>
      <c r="O86" s="37">
        <f t="shared" si="13"/>
        <v>3545.0000000000005</v>
      </c>
      <c r="P86" s="25">
        <v>3024.9</v>
      </c>
      <c r="Q86" s="25">
        <v>25</v>
      </c>
      <c r="R86" s="37">
        <v>1100</v>
      </c>
      <c r="S86" s="37">
        <f t="shared" si="37"/>
        <v>13649.9</v>
      </c>
      <c r="T86" s="37">
        <f>J86+K86+N86+P86+Q86+R86</f>
        <v>8505.17</v>
      </c>
      <c r="U86" s="37">
        <f t="shared" si="40"/>
        <v>7670</v>
      </c>
      <c r="V86" s="25">
        <f t="shared" si="1"/>
        <v>41494.83</v>
      </c>
      <c r="W86" s="13"/>
    </row>
    <row r="87" spans="1:86" s="12" customFormat="1" ht="42" x14ac:dyDescent="0.2">
      <c r="A87" s="47">
        <v>75</v>
      </c>
      <c r="B87" s="38" t="s">
        <v>69</v>
      </c>
      <c r="C87" s="37" t="s">
        <v>30</v>
      </c>
      <c r="D87" s="37" t="s">
        <v>75</v>
      </c>
      <c r="E87" s="37" t="s">
        <v>86</v>
      </c>
      <c r="F87" s="37" t="s">
        <v>21</v>
      </c>
      <c r="G87" s="39">
        <v>44805</v>
      </c>
      <c r="H87" s="39">
        <v>44986</v>
      </c>
      <c r="I87" s="37">
        <v>44000</v>
      </c>
      <c r="J87" s="37">
        <v>1007.19</v>
      </c>
      <c r="K87" s="37">
        <f t="shared" si="41"/>
        <v>1262.8</v>
      </c>
      <c r="L87" s="37">
        <f t="shared" si="11"/>
        <v>3124</v>
      </c>
      <c r="M87" s="37">
        <f t="shared" si="4"/>
        <v>505.99999999999994</v>
      </c>
      <c r="N87" s="37">
        <f t="shared" si="12"/>
        <v>1337.6</v>
      </c>
      <c r="O87" s="37">
        <f t="shared" si="13"/>
        <v>3119.6000000000004</v>
      </c>
      <c r="P87" s="25">
        <v>0</v>
      </c>
      <c r="Q87" s="25">
        <v>25</v>
      </c>
      <c r="R87" s="37"/>
      <c r="S87" s="37">
        <f t="shared" si="37"/>
        <v>9350</v>
      </c>
      <c r="T87" s="37">
        <f>J87+K87+N87+P87+Q87+R87</f>
        <v>3632.5899999999997</v>
      </c>
      <c r="U87" s="37">
        <f t="shared" si="40"/>
        <v>6749.6</v>
      </c>
      <c r="V87" s="25">
        <f t="shared" si="1"/>
        <v>40367.410000000003</v>
      </c>
      <c r="W87" s="13"/>
    </row>
    <row r="88" spans="1:86" s="8" customFormat="1" ht="56.25" customHeight="1" x14ac:dyDescent="0.2">
      <c r="A88" s="57" t="s">
        <v>20</v>
      </c>
      <c r="B88" s="57"/>
      <c r="C88" s="57"/>
      <c r="D88" s="57"/>
      <c r="E88" s="57"/>
      <c r="F88" s="57"/>
      <c r="G88" s="32"/>
      <c r="H88" s="32"/>
      <c r="I88" s="48">
        <f>SUM(I13:I87)</f>
        <v>4119713</v>
      </c>
      <c r="J88" s="48">
        <f t="shared" ref="J88:V88" si="42">SUM(J13:J87)</f>
        <v>244060.62999999995</v>
      </c>
      <c r="K88" s="48">
        <f t="shared" si="42"/>
        <v>120101.2631</v>
      </c>
      <c r="L88" s="48">
        <f t="shared" si="42"/>
        <v>292499.62300000002</v>
      </c>
      <c r="M88" s="48">
        <f t="shared" si="42"/>
        <v>47376.699500000002</v>
      </c>
      <c r="N88" s="48">
        <f t="shared" si="42"/>
        <v>125239.27520000003</v>
      </c>
      <c r="O88" s="48">
        <f t="shared" si="42"/>
        <v>292087.65169999993</v>
      </c>
      <c r="P88" s="48">
        <f t="shared" si="42"/>
        <v>6149.8</v>
      </c>
      <c r="Q88" s="48">
        <f t="shared" si="42"/>
        <v>1875</v>
      </c>
      <c r="R88" s="48">
        <f t="shared" si="42"/>
        <v>71497.430000000008</v>
      </c>
      <c r="S88" s="48">
        <f t="shared" si="42"/>
        <v>883454.31249999988</v>
      </c>
      <c r="T88" s="48">
        <f t="shared" si="42"/>
        <v>568923.39829999965</v>
      </c>
      <c r="U88" s="48">
        <f t="shared" si="42"/>
        <v>631963.97419999982</v>
      </c>
      <c r="V88" s="48">
        <f t="shared" si="42"/>
        <v>3550789.6016999995</v>
      </c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</row>
    <row r="89" spans="1:86" s="9" customFormat="1" ht="24" customHeight="1" x14ac:dyDescent="0.2">
      <c r="A89" s="26" t="s">
        <v>3</v>
      </c>
      <c r="B89" s="27"/>
      <c r="C89" s="27"/>
      <c r="D89" s="27"/>
      <c r="E89" s="20"/>
      <c r="F89" s="20"/>
      <c r="G89" s="20"/>
      <c r="H89" s="20"/>
      <c r="I89" s="29"/>
      <c r="J89" s="18"/>
      <c r="K89" s="18"/>
      <c r="L89" s="21"/>
      <c r="M89" s="20"/>
      <c r="N89" s="20"/>
      <c r="O89" s="20"/>
      <c r="P89" s="20"/>
      <c r="Q89" s="20"/>
      <c r="R89" s="20"/>
      <c r="S89" s="18"/>
      <c r="T89" s="18"/>
      <c r="U89" s="18"/>
      <c r="V89" s="19"/>
      <c r="W89" s="10"/>
    </row>
    <row r="90" spans="1:86" s="9" customFormat="1" ht="24" customHeight="1" x14ac:dyDescent="0.2">
      <c r="A90" s="20" t="s">
        <v>25</v>
      </c>
      <c r="B90" s="27"/>
      <c r="C90" s="27"/>
      <c r="D90" s="27"/>
      <c r="E90" s="20"/>
      <c r="F90" s="20"/>
      <c r="G90" s="20"/>
      <c r="H90" s="20"/>
      <c r="I90" s="19"/>
      <c r="J90" s="23"/>
      <c r="K90" s="18"/>
      <c r="L90" s="21"/>
      <c r="M90" s="20"/>
      <c r="N90" s="20"/>
      <c r="O90" s="20"/>
      <c r="P90" s="20"/>
      <c r="Q90" s="20"/>
      <c r="R90" s="20"/>
      <c r="S90" s="18"/>
      <c r="T90" s="18"/>
      <c r="U90" s="18"/>
      <c r="V90" s="19"/>
      <c r="W90" s="10"/>
    </row>
    <row r="91" spans="1:86" s="9" customFormat="1" ht="24" customHeight="1" x14ac:dyDescent="0.2">
      <c r="A91" s="20" t="s">
        <v>26</v>
      </c>
      <c r="B91" s="27"/>
      <c r="C91" s="27"/>
      <c r="D91" s="27"/>
      <c r="E91" s="35"/>
      <c r="F91" s="31"/>
      <c r="G91" s="31"/>
      <c r="H91" s="31"/>
      <c r="T91" s="18"/>
      <c r="U91" s="22"/>
      <c r="V91" s="19"/>
      <c r="W91" s="10"/>
    </row>
    <row r="92" spans="1:86" s="9" customFormat="1" ht="24" customHeight="1" x14ac:dyDescent="0.2">
      <c r="A92" s="20" t="s">
        <v>27</v>
      </c>
      <c r="B92" s="27"/>
      <c r="C92" s="27"/>
      <c r="D92" s="27"/>
      <c r="E92" s="35"/>
      <c r="F92" s="30"/>
      <c r="G92" s="30"/>
      <c r="H92" s="30"/>
      <c r="T92" s="21"/>
      <c r="U92" s="19"/>
      <c r="V92" s="19"/>
      <c r="W92" s="10"/>
    </row>
    <row r="93" spans="1:86" s="9" customFormat="1" ht="24" customHeight="1" x14ac:dyDescent="0.2">
      <c r="A93" s="20" t="s">
        <v>162</v>
      </c>
      <c r="B93" s="27"/>
      <c r="C93" s="27"/>
      <c r="D93" s="27"/>
      <c r="E93" s="20"/>
      <c r="F93" s="27"/>
      <c r="G93" s="27"/>
      <c r="H93" s="27"/>
      <c r="I93" s="43" t="s">
        <v>152</v>
      </c>
      <c r="J93" s="44"/>
      <c r="K93" s="35"/>
      <c r="L93" s="45"/>
      <c r="M93" s="45"/>
      <c r="N93" s="45"/>
      <c r="P93" s="46"/>
      <c r="Q93" s="46"/>
      <c r="R93" s="46"/>
      <c r="S93" s="18"/>
      <c r="T93" s="22"/>
      <c r="U93" s="21"/>
      <c r="V93" s="19"/>
      <c r="W93" s="10"/>
    </row>
    <row r="94" spans="1:86" s="9" customFormat="1" ht="24" customHeight="1" x14ac:dyDescent="0.2">
      <c r="A94" s="28" t="s">
        <v>24</v>
      </c>
      <c r="B94" s="28"/>
      <c r="C94" s="28"/>
      <c r="D94" s="28"/>
      <c r="E94" s="28"/>
      <c r="F94" s="28"/>
      <c r="G94" s="28"/>
      <c r="H94" s="28"/>
      <c r="I94" s="36" t="s">
        <v>163</v>
      </c>
      <c r="J94" s="34"/>
      <c r="K94" s="35"/>
      <c r="L94" s="33"/>
      <c r="M94" s="35"/>
      <c r="N94" s="35"/>
      <c r="S94" s="30"/>
      <c r="T94" s="21"/>
      <c r="U94" s="21"/>
      <c r="V94" s="21"/>
    </row>
    <row r="95" spans="1:86" s="1" customFormat="1" ht="24" customHeight="1" x14ac:dyDescent="0.2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15"/>
      <c r="O95" s="5"/>
      <c r="P95" s="5"/>
      <c r="Q95" s="5"/>
      <c r="R95" s="5"/>
      <c r="S95" s="5"/>
      <c r="T95" s="5"/>
      <c r="U95" s="5"/>
      <c r="V95" s="5"/>
    </row>
    <row r="96" spans="1:86" s="1" customFormat="1" ht="24" customHeight="1" x14ac:dyDescent="0.2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15"/>
      <c r="O96" s="5"/>
      <c r="P96" s="5"/>
      <c r="Q96" s="5"/>
      <c r="R96" s="5"/>
      <c r="S96" s="5"/>
      <c r="T96" s="5"/>
      <c r="U96" s="5"/>
      <c r="V96" s="5"/>
    </row>
    <row r="97" spans="1:22" s="1" customFormat="1" ht="24" customHeight="1" x14ac:dyDescent="0.2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15"/>
      <c r="O97" s="5"/>
      <c r="P97" s="5"/>
      <c r="Q97" s="5"/>
      <c r="R97" s="5"/>
      <c r="S97" s="5"/>
      <c r="T97" s="5"/>
      <c r="U97" s="5"/>
      <c r="V97" s="5"/>
    </row>
    <row r="98" spans="1:22" s="1" customFormat="1" ht="24" customHeight="1" x14ac:dyDescent="0.2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15"/>
      <c r="O98" s="5"/>
      <c r="P98" s="5"/>
      <c r="Q98" s="5"/>
      <c r="R98" s="5"/>
      <c r="S98" s="5"/>
      <c r="T98" s="5"/>
      <c r="U98" s="5"/>
      <c r="V98" s="5"/>
    </row>
    <row r="99" spans="1:22" s="1" customFormat="1" ht="24" customHeight="1" x14ac:dyDescent="0.2">
      <c r="A99" s="4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15"/>
      <c r="O99" s="5"/>
      <c r="P99" s="5"/>
      <c r="Q99" s="5"/>
      <c r="R99" s="5"/>
      <c r="S99" s="5"/>
      <c r="T99" s="5"/>
      <c r="U99" s="5"/>
      <c r="V99" s="5"/>
    </row>
    <row r="100" spans="1:22" s="1" customFormat="1" ht="24" customHeight="1" x14ac:dyDescent="0.2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15"/>
      <c r="O100" s="5"/>
      <c r="P100" s="5"/>
      <c r="Q100" s="5"/>
      <c r="R100" s="5"/>
      <c r="S100" s="5"/>
      <c r="T100" s="5"/>
      <c r="U100" s="5"/>
      <c r="V100" s="5"/>
    </row>
    <row r="101" spans="1:22" s="1" customFormat="1" ht="24" customHeight="1" x14ac:dyDescent="0.2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15"/>
      <c r="O101" s="5"/>
      <c r="P101" s="5"/>
      <c r="Q101" s="5"/>
      <c r="R101" s="5"/>
      <c r="S101" s="5"/>
      <c r="T101" s="5"/>
      <c r="U101" s="5"/>
      <c r="V101" s="5"/>
    </row>
    <row r="102" spans="1:22" s="1" customFormat="1" ht="24" customHeight="1" x14ac:dyDescent="0.2">
      <c r="A102" s="4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15"/>
      <c r="O102" s="5"/>
      <c r="P102" s="5"/>
      <c r="Q102" s="5"/>
      <c r="R102" s="5"/>
      <c r="S102" s="5"/>
      <c r="T102" s="5"/>
      <c r="U102" s="5"/>
      <c r="V102" s="5"/>
    </row>
    <row r="103" spans="1:22" s="1" customFormat="1" ht="24" customHeight="1" x14ac:dyDescent="0.2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15"/>
      <c r="O103" s="5"/>
      <c r="P103" s="5"/>
      <c r="Q103" s="5"/>
      <c r="R103" s="5"/>
      <c r="S103" s="5"/>
      <c r="T103" s="5"/>
      <c r="U103" s="5"/>
      <c r="V103" s="5"/>
    </row>
    <row r="104" spans="1:22" s="1" customFormat="1" ht="24" customHeight="1" x14ac:dyDescent="0.2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15"/>
      <c r="O104" s="5"/>
      <c r="P104" s="5"/>
      <c r="Q104" s="5"/>
      <c r="R104" s="5"/>
      <c r="S104" s="5"/>
      <c r="T104" s="5"/>
      <c r="U104" s="5"/>
      <c r="V104" s="5"/>
    </row>
    <row r="105" spans="1:22" s="1" customFormat="1" ht="24" customHeight="1" x14ac:dyDescent="0.2">
      <c r="A105" s="4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15"/>
      <c r="O105" s="5"/>
      <c r="P105" s="5"/>
      <c r="Q105" s="5"/>
      <c r="R105" s="5"/>
      <c r="S105" s="5"/>
      <c r="T105" s="5"/>
      <c r="U105" s="5"/>
      <c r="V105" s="5"/>
    </row>
    <row r="106" spans="1:22" s="1" customFormat="1" ht="24" customHeight="1" x14ac:dyDescent="0.2">
      <c r="A106" s="4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15"/>
      <c r="O106" s="5"/>
      <c r="P106" s="5"/>
      <c r="Q106" s="5"/>
      <c r="R106" s="5"/>
      <c r="S106" s="5"/>
      <c r="T106" s="5"/>
      <c r="U106" s="5"/>
      <c r="V106" s="5"/>
    </row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5:M95"/>
    <mergeCell ref="K11:L11"/>
    <mergeCell ref="A88:F88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2" manualBreakCount="2">
    <brk id="72" max="22" man="1"/>
    <brk id="105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2023-03-10T19:15:46Z</cp:lastPrinted>
  <dcterms:created xsi:type="dcterms:W3CDTF">2006-07-11T17:39:34Z</dcterms:created>
  <dcterms:modified xsi:type="dcterms:W3CDTF">2023-03-10T19:16:22Z</dcterms:modified>
</cp:coreProperties>
</file>